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 -2023 год   " sheetId="1" r:id="rId1"/>
  </sheets>
  <definedNames>
    <definedName name="_xlnm.Print_Titles" localSheetId="0">'2021 -2023 год   '!$18:$19</definedName>
  </definedNames>
  <calcPr fullCalcOnLoad="1"/>
</workbook>
</file>

<file path=xl/sharedStrings.xml><?xml version="1.0" encoding="utf-8"?>
<sst xmlns="http://schemas.openxmlformats.org/spreadsheetml/2006/main" count="298" uniqueCount="292">
  <si>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</si>
  <si>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</t>
  </si>
  <si>
    <t xml:space="preserve">Государственная пошлина по делам, рассматриваемым в судах общей юрисдикции, мировыми судьями                                                                                                                                                                  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</si>
  <si>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                                                                              </t>
  </si>
  <si>
    <t>ВСЕГО ДОХОДОВ</t>
  </si>
  <si>
    <t>Безвозмездные поступления от других бюджетов бюджетной системы Российской Федерации</t>
  </si>
  <si>
    <t>Наименование</t>
  </si>
  <si>
    <t>(тыс. рублей)</t>
  </si>
  <si>
    <t>НАЛОГОВЫЕ И НЕНАЛОГОВЫЕ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</si>
  <si>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</si>
  <si>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</si>
  <si>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</si>
  <si>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</si>
  <si>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</si>
  <si>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</si>
  <si>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Налог, взимаемый в связи с применением упрощенной системы налогообложения</t>
  </si>
  <si>
    <t>НАЛОГИ НА ПРИБЫЛЬ, ДОХОДЫ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</si>
  <si>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</si>
  <si>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</si>
  <si>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 (за исключением Верховного Суда Российской Федерации)                                                                                                            </t>
  </si>
  <si>
    <t xml:space="preserve">Государственная пошлина за государственную регистрацию, а также за совершение прочих юридически значимых действий                                                                              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</si>
  <si>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</si>
  <si>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государственную (муниципальную) казну (за исключением земельных участков)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</si>
  <si>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</si>
  <si>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</si>
  <si>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</si>
  <si>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  объекты</t>
  </si>
  <si>
    <t xml:space="preserve">Доходы от продажи земельных участков, государственная собственность на которые не разграничена </t>
  </si>
  <si>
    <t>Коды</t>
  </si>
  <si>
    <t>000 1 00 00000  00 0000 000</t>
  </si>
  <si>
    <t>000 1 01 00000 00 0000 000</t>
  </si>
  <si>
    <t>000 1 01 02000 01 0000 110</t>
  </si>
  <si>
    <t>000 1 01 02010 01 0000 110</t>
  </si>
  <si>
    <t>000 1 01 02010 01 1000 110</t>
  </si>
  <si>
    <t>000 1 05 00000 00 0000 000</t>
  </si>
  <si>
    <t>000 1 05 01000 00 0000 110</t>
  </si>
  <si>
    <t>000 1 05 02000 02 0000 110</t>
  </si>
  <si>
    <t>000 1 05 04000 02 0000 110</t>
  </si>
  <si>
    <t>000 1 08 00000 00 0000 000</t>
  </si>
  <si>
    <t>000 1 08 03000 01 0000 110</t>
  </si>
  <si>
    <t>000 1 08 03010 01 0000 110</t>
  </si>
  <si>
    <t>000 1 08 07000 01 0000 110</t>
  </si>
  <si>
    <t>000 1 11 00000 00 0000 000</t>
  </si>
  <si>
    <t>000 1 11 05000 00 0000 120</t>
  </si>
  <si>
    <t>000 1 11 05010 00 0000 120</t>
  </si>
  <si>
    <t>000 1 11 09040 00 0000 120</t>
  </si>
  <si>
    <t>000 1 12 00000 00 0000 000</t>
  </si>
  <si>
    <t>000 1 12 01000 01 0000 120</t>
  </si>
  <si>
    <t>000 1 12 01010 01 0000 120</t>
  </si>
  <si>
    <t>000 1 12 01030 01 0000 120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</si>
  <si>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</si>
  <si>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</si>
  <si>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</si>
  <si>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</si>
  <si>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</si>
  <si>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 xml:space="preserve">Налог, взимаемый  с налогоплательщиков, выбравших в качестве объекта налогообложения доходы </t>
  </si>
  <si>
    <t>Субсидии бюджетам бюджетной системы  Российской Федерации  (межбюджетные субсидии)</t>
  </si>
  <si>
    <t>000 1 01 02040 01 0000 110</t>
  </si>
  <si>
    <t>000 1 01 02040 01 1000 110</t>
  </si>
  <si>
    <t>000 1 03 00000 00 0000 000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</si>
  <si>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</si>
  <si>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                                                                                 </t>
  </si>
  <si>
    <t>000 1 12 01030 01 6000 120</t>
  </si>
  <si>
    <t>000 1 13 00000 00 0000 000</t>
  </si>
  <si>
    <t xml:space="preserve">                                                                                          Приложение 1</t>
  </si>
  <si>
    <t>Дотации бюджетам бюджетной системы Российской Федерации</t>
  </si>
  <si>
    <t>000 1 05 01011 01 1000 110</t>
  </si>
  <si>
    <t>000 1 05 01021 01 1000 110</t>
  </si>
  <si>
    <t>000 1 05 01010 01 1000 110</t>
  </si>
  <si>
    <t>Субвенции бюджетам бюджетной системы Российской Федерации, в том числе:</t>
  </si>
  <si>
    <t>Прочие доходы от компенсации затрат государства</t>
  </si>
  <si>
    <t>000 1 13 02990 00 0000 130</t>
  </si>
  <si>
    <t>000 1 12 01041 01 0000 120</t>
  </si>
  <si>
    <t>000 1 12 01041 01 6000 120</t>
  </si>
  <si>
    <t>Плата за размещение отходов производства</t>
  </si>
  <si>
    <t xml:space="preserve">Плата за размещение отходов производства 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</si>
  <si>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</si>
  <si>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</si>
  <si>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</si>
  <si>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</si>
  <si>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</si>
  <si>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</si>
  <si>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</si>
  <si>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</si>
  <si>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000 2 02 20000 00 0000 150</t>
  </si>
  <si>
    <t>000 2 02 30000 00 0000 150</t>
  </si>
  <si>
    <t>000 1 03 02231 01 0000 110</t>
  </si>
  <si>
    <t>000 1 03 02241 01 0000 110</t>
  </si>
  <si>
    <t>000 1 03 02251 01 0000 110</t>
  </si>
  <si>
    <t>000 1 03 02261 01 0000 110</t>
  </si>
  <si>
    <t xml:space="preserve">от "      "                2018  № </t>
  </si>
  <si>
    <t>000 1 06 00000 00 0000 000</t>
  </si>
  <si>
    <t>НАЛОГИ НА ИМУЩЕСТВО</t>
  </si>
  <si>
    <t>000 1 06 01000 00 0000 110</t>
  </si>
  <si>
    <t>000 1 06 01020 04 0000 110</t>
  </si>
  <si>
    <t>000 1 06 06000 00 0000 110</t>
  </si>
  <si>
    <t>Земельный налог</t>
  </si>
  <si>
    <t>Земельный налог с организаций</t>
  </si>
  <si>
    <t>000 1 06 06030 00 0000 110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</si>
  <si>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</si>
  <si>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</si>
  <si>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</si>
  <si>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</si>
  <si>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</si>
  <si>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</si>
  <si>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к решению Совета депутатов городского округа Воскресенск</t>
  </si>
  <si>
    <t>000 1 11 05012 04 0000 120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</si>
  <si>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округов,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</si>
  <si>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</si>
  <si>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000 1 11 05070 00 0000 120</t>
  </si>
  <si>
    <t>000 1 11 05074 04 0000 120</t>
  </si>
  <si>
    <t xml:space="preserve">Доходы от сдачи в аренду имущества, составляющего казну городских округов (за исключением земельных участков)  </t>
  </si>
  <si>
    <t>000 1 11 09044 04 0000 120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</si>
  <si>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</si>
  <si>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</si>
  <si>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</si>
  <si>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</si>
  <si>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000 1 14 02040 04 0000 410</t>
  </si>
  <si>
    <t>000 1 14 02043 04 0000 410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</si>
  <si>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</si>
  <si>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</si>
  <si>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</si>
  <si>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>000 1 17 00000 00 0000 000</t>
  </si>
  <si>
    <t xml:space="preserve">000 1 17 05000 00 0000 180 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</si>
  <si>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</si>
  <si>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</si>
  <si>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</si>
  <si>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000 2 02 30024 04 0000 150</t>
  </si>
  <si>
    <t>000 2 02 15001 04 0000 150</t>
  </si>
  <si>
    <t>000 2 02 30022 04 0000 150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</si>
  <si>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</si>
  <si>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</si>
  <si>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000 2 02 39999 04 0000 150</t>
  </si>
  <si>
    <t>000 2 02 35082 04 0000 150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</si>
  <si>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</si>
  <si>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 законом от 24 ноября 1995 года №181-ФЗ "О социальной защите инвалидов в Российской Федерации"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</si>
  <si>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</si>
  <si>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000 2 02 35120 04 0000 150</t>
  </si>
  <si>
    <t>000 2 02 35469 04 0000 150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</si>
  <si>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</si>
  <si>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</si>
  <si>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000 2 02 25027 04 0000 150</t>
  </si>
  <si>
    <t>000 2 02 25243 04 0000 150</t>
  </si>
  <si>
    <t>000 2 02 25555 04 0000 150</t>
  </si>
  <si>
    <t>000 2 02 29999 04 0000 150</t>
  </si>
  <si>
    <t>Прочие субсидии бюджетам городских округов, в том числе:</t>
  </si>
  <si>
    <t>Субсидии бюджетам городских округов на строительство и реконструкцию (модернизацию) объектов питьевого водоснабжения</t>
  </si>
  <si>
    <t>000 2 02 25097 04 0000 150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</si>
  <si>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</si>
  <si>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</si>
  <si>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</si>
  <si>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Дотации бюджетам городских округов на выравнивание  бюджетной обеспеченности из бюджета субъекта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</si>
  <si>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</si>
  <si>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</si>
  <si>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</si>
  <si>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</si>
  <si>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</si>
  <si>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округов, в том числе: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</si>
  <si>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</si>
  <si>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</si>
  <si>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</si>
  <si>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</si>
  <si>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</si>
  <si>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Плановый период
(тыс. рублей)
</t>
  </si>
  <si>
    <t>000 2 02 40000 00 0000 150</t>
  </si>
  <si>
    <t xml:space="preserve">Иные межбюджетные трансферты, в том числе: </t>
  </si>
  <si>
    <t>000 2 02 49999 04 0000 150</t>
  </si>
  <si>
    <t>Прочие межбюджетные трансферты, передаваемые бюджетам городских округов</t>
  </si>
  <si>
    <t>2022 год (тыс.рублей)</t>
  </si>
  <si>
    <t>000 2 02 35135 04 0000 150</t>
  </si>
  <si>
    <t>Субвенция  бюджетам городских округов на осуществление полномочий по обеспечению жильем отдельных категорий граждан, установленных  Федеральным законом от 12 января 1995 года №5-ФЗ "О ветеранах"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</si>
  <si>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</si>
  <si>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</si>
  <si>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</si>
  <si>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</si>
  <si>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000 1 16 00000 00 0000 000</t>
  </si>
  <si>
    <t>ШТРАФЫ,САНКЦИИ,ВОЗМЕЩЕНИЕ УЩЕРБА</t>
  </si>
  <si>
    <t>000 1 05 03000 01 0000 110</t>
  </si>
  <si>
    <t>Единый сельскохозяйственный налог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</si>
  <si>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</si>
  <si>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</si>
  <si>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строительство (реконструкцию) объектов культуры</t>
  </si>
  <si>
    <t>Прочие межбюджетные трансферты, передаваемые бюджетам городских округов на возмещение расходов на материально-техническое обеспечение клубов «Активное долголетие»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</si>
  <si>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</si>
  <si>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</si>
  <si>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</si>
  <si>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</si>
  <si>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на реализацию проектов граждан, сформированных в рамках практик инициативного бюджетирования</t>
  </si>
  <si>
    <t xml:space="preserve">Субсидии на 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                                     </t>
  </si>
  <si>
    <t>Субсидии на 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 строительства на этапе завершения отделочных работ за счет средств бюджета Московской области</t>
  </si>
  <si>
    <t>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</si>
  <si>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Субсидии  на капитальный ремонт, приобретение, монтаж и ввод в эксплуатацию объектов водоснабжения</t>
  </si>
  <si>
    <t>Субсидии 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</si>
  <si>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Субсидии  на обустройство и установку детских игровых площадок на территории муниципальных образований Московской области</t>
  </si>
  <si>
    <t>Субсидии  на ремонт дворовых территорий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</si>
  <si>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</si>
  <si>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 на строительство и реконструкцию объектов водоснабжения</t>
  </si>
  <si>
    <t xml:space="preserve">Субсидии  на предоставление доступа к электронным сервисам цифровой инфраструктуры в сфере жилищно-коммунального хозяйства </t>
  </si>
  <si>
    <t>Субсидии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</si>
  <si>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 на приобретение и установку технических сооружений для развлечений, оснащенных электрическим приводом</t>
  </si>
  <si>
    <t>Субсидии  на дооснащение материально-техническими средствами-приобретение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</si>
  <si>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Субсидия 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</si>
  <si>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"О бюджете городского округа Воскресенск Московской области на 2021 год</t>
  </si>
  <si>
    <t>и на плановый период  2022 и 2023 годов"</t>
  </si>
  <si>
    <t xml:space="preserve">                                        2021 год (тыс.рублей)
</t>
  </si>
  <si>
    <t>2023 год (тыс.рублей)</t>
  </si>
  <si>
    <t>Субсидии на реализацию программ формирования современной городской среды в части благоустройства общественных территорий</t>
  </si>
  <si>
    <t>Субвенции на 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</si>
  <si>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</si>
  <si>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000 1 14 06310 00 0000 430</t>
  </si>
  <si>
    <t>000 1 14 06312 04 0000 430</t>
  </si>
  <si>
    <t>000 1 11 09080 04 0000 120</t>
  </si>
  <si>
    <t>000 1 16 07010 00 0000 140</t>
  </si>
  <si>
    <t>000 1 16 07010 04 0000 140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</si>
  <si>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</si>
  <si>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</si>
  <si>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</si>
  <si>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</si>
  <si>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</si>
  <si>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</si>
  <si>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000 1 16 10000 00 0000 140</t>
  </si>
  <si>
    <t>000 1 16 10030 04 0000 140</t>
  </si>
  <si>
    <t>000 1 16 10031 04 0000 140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</si>
  <si>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</si>
  <si>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</si>
  <si>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</si>
  <si>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</si>
  <si>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000 1 11 09080 00 0000 120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</si>
  <si>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</si>
  <si>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</si>
  <si>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</si>
  <si>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</si>
  <si>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000 1 14 02000 00 0000 000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</si>
  <si>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</si>
  <si>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</si>
  <si>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000 1 16 07000 01 0000 140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</si>
  <si>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</si>
  <si>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Поступления доходов в бюджет городского округа Воскресенск  на  2021 год и на плановый период 2022 и 2023 годов</t>
  </si>
  <si>
    <t>Налог, взимаемый с налогоплательщиков, выбравших в качестве объекта налогообложения доходы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</si>
  <si>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</si>
  <si>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сохранение объектов культурного наследия,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</si>
  <si>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комплектование книжных фондов муниципальных общедоступных библиотек </t>
  </si>
  <si>
    <t>Субсидии бюджетам муниципальных образований Московской области на 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</si>
  <si>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</si>
  <si>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 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</si>
  <si>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</si>
  <si>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</si>
  <si>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организациях в Московской области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</si>
  <si>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</si>
  <si>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</si>
  <si>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подготовку основания, приобретение и установку плоскостных спортивных сооружений в муниципальных образованиях Московской области </t>
  </si>
  <si>
    <t xml:space="preserve"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 </t>
  </si>
  <si>
    <t>Субсидии бюджетам муниципальных образований Московской области на строительство и реконструкцию объектов инженерной инфраструктуры для заводов по термическому обезвреживанию отходов на территории муниципальных образований Московской области</t>
  </si>
  <si>
    <t>Субсидии бюджетам муниципальных образований Московской области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</si>
  <si>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Субсидии бюджетам муниципальных образований Московской области на реализацию мероприятий по улучшению жилищных условий многодетных семей</t>
  </si>
  <si>
    <t xml:space="preserve">Субсидии бюджетам муниципальных образований Московской области на строительство и реконструкцию объектов очистки сточных вод 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</si>
  <si>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</si>
  <si>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</si>
  <si>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</si>
  <si>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</si>
  <si>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</si>
  <si>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</si>
  <si>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</si>
  <si>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</si>
  <si>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</si>
  <si>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</si>
  <si>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</si>
  <si>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</si>
  <si>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 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</si>
  <si>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</si>
  <si>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</si>
  <si>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</si>
  <si>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</si>
  <si>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</si>
  <si>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</si>
  <si>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 xml:space="preserve">Субсидии бюджетам муниципальных образований Московской области на ремонт дворовых территорий 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</si>
  <si>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«Светлый город» </t>
  </si>
  <si>
    <t>Иные межбюджетные транcферты,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</si>
  <si>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Доходы от реализации имущества, находящегося в собственности Российской Федерации (за исключением движимого имущества федеральных бюджетных и автономных учреждений, а также имущества федеральных государственных унитарных предприятий, в том числе казенных), в части реализации основных средств по указанному имуществу</t>
  </si>
  <si>
    <t>000 1 08 07150 01 0000 110</t>
  </si>
  <si>
    <t xml:space="preserve">000 202 25169 04 0000 150 </t>
  </si>
  <si>
    <t>000 2 02 25208 04 0000 150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</si>
  <si>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</si>
  <si>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"О внесении изменений в решение Совета депутатов городского</t>
  </si>
  <si>
    <t>округа Воскресенск  от 18.12.2020 №306/31</t>
  </si>
  <si>
    <t>"О бюджете городского округа Воскресенск  Московской области</t>
  </si>
  <si>
    <t>на 2021 год и на плановый период  2022 и 2023 годов"</t>
  </si>
  <si>
    <t>Приложение 1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</si>
  <si>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</si>
  <si>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</si>
  <si>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от 15.03.2021 № 343/37</t>
  </si>
  <si>
    <t xml:space="preserve">     от 18.12.2020  № 306/31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</si>
</sst>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[$-FC19]d\ mmmm\ yyyy\ &quot;г.&quot;"/>
    <numFmt numFmtId="182" formatCode="#,##0.00;[Red]\-#,##0.00;0.00"/>
    <numFmt numFmtId="183" formatCode="000000"/>
  </numFmts>
  <fonts count="59">
    <font>
      <sz val="8"/>
      <color indexed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7"/>
      <color indexed="8"/>
      <name val="Arial"/>
      <family val="2"/>
    </font>
    <font>
      <sz val="12"/>
      <name val="Arial Cyr"/>
      <family val="0"/>
    </font>
    <font>
      <sz val="13"/>
      <name val="Times New Roman Cyr"/>
      <family val="0"/>
    </font>
    <font>
      <sz val="12"/>
      <name val="Times New Roman Cyr"/>
      <family val="0"/>
    </font>
    <font>
      <sz val="13"/>
      <name val="Times New Roman"/>
      <family val="1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0" fillId="27" borderId="0">
      <alignment horizontal="left" vertical="top" wrapText="1"/>
      <protection hidden="1" locked="0"/>
    </xf>
    <xf numFmtId="0" fontId="0" fillId="27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49" fontId="0" fillId="0" borderId="0">
      <alignment horizontal="left" wrapText="1"/>
      <protection hidden="1" locked="0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8" fillId="0" borderId="0">
      <alignment/>
      <protection/>
    </xf>
    <xf numFmtId="0" fontId="1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Protection="0">
      <alignment/>
    </xf>
    <xf numFmtId="0" fontId="38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9" fontId="0" fillId="27" borderId="9">
      <alignment horizontal="center" vertical="center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9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9" fontId="0" fillId="27" borderId="11">
      <alignment horizontal="center" vertical="center" wrapText="1"/>
      <protection hidden="1" locked="0"/>
    </xf>
    <xf numFmtId="0" fontId="0" fillId="27" borderId="0">
      <alignment horizontal="left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0" fillId="0" borderId="12">
      <alignment horizontal="left" wrapText="1"/>
      <protection hidden="1" locked="0"/>
    </xf>
    <xf numFmtId="49" fontId="0" fillId="0" borderId="13">
      <alignment horizontal="center" vertical="center" wrapText="1"/>
      <protection hidden="1" locked="0"/>
    </xf>
    <xf numFmtId="49" fontId="0" fillId="0" borderId="13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0" fillId="0" borderId="12">
      <alignment horizontal="left" wrapText="1"/>
      <protection hidden="1" locked="0"/>
    </xf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174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4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5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hidden="1" locked="0"/>
    </xf>
    <xf numFmtId="2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center" wrapText="1"/>
    </xf>
    <xf numFmtId="174" fontId="7" fillId="0" borderId="14" xfId="0" applyNumberFormat="1" applyFont="1" applyFill="1" applyBorder="1" applyAlignment="1">
      <alignment horizontal="center" vertical="center"/>
    </xf>
    <xf numFmtId="49" fontId="3" fillId="0" borderId="14" xfId="7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74" applyFont="1" applyFill="1" applyBorder="1" applyAlignment="1">
      <alignment vertical="center" wrapText="1"/>
    </xf>
    <xf numFmtId="0" fontId="3" fillId="0" borderId="0" xfId="74" applyFont="1" applyFill="1" applyAlignment="1">
      <alignment wrapText="1"/>
    </xf>
    <xf numFmtId="0" fontId="3" fillId="0" borderId="14" xfId="74" applyFont="1" applyFill="1" applyBorder="1" applyAlignment="1">
      <alignment wrapText="1"/>
    </xf>
    <xf numFmtId="0" fontId="3" fillId="0" borderId="0" xfId="74" applyFont="1" applyFill="1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8" fillId="0" borderId="0" xfId="0" applyFont="1" applyAlignment="1">
      <alignment wrapText="1"/>
    </xf>
    <xf numFmtId="3" fontId="11" fillId="0" borderId="14" xfId="72" applyNumberFormat="1" applyFont="1" applyFill="1" applyBorder="1" applyAlignment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  <protection hidden="1" locked="0"/>
    </xf>
    <xf numFmtId="49" fontId="7" fillId="0" borderId="14" xfId="0" applyNumberFormat="1" applyFont="1" applyFill="1" applyBorder="1" applyAlignment="1">
      <alignment horizontal="center" vertical="center" wrapText="1"/>
    </xf>
    <xf numFmtId="0" fontId="3" fillId="0" borderId="14" xfId="72" applyFont="1" applyFill="1" applyBorder="1" applyAlignment="1">
      <alignment horizontal="left" vertical="center" wrapText="1"/>
      <protection/>
    </xf>
    <xf numFmtId="0" fontId="3" fillId="0" borderId="14" xfId="7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9" fontId="3" fillId="0" borderId="14" xfId="0" applyNumberFormat="1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wrapText="1"/>
    </xf>
    <xf numFmtId="174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8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Alignment="1">
      <alignment vertical="center" wrapText="1"/>
    </xf>
    <xf numFmtId="4" fontId="58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174" fontId="58" fillId="0" borderId="14" xfId="0" applyNumberFormat="1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14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left" vertical="center" wrapText="1"/>
    </xf>
    <xf numFmtId="174" fontId="14" fillId="0" borderId="0" xfId="0" applyNumberFormat="1" applyFont="1" applyFill="1" applyBorder="1" applyAlignment="1">
      <alignment horizontal="center" vertical="center"/>
    </xf>
    <xf numFmtId="174" fontId="14" fillId="0" borderId="14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justify" vertical="center" wrapText="1"/>
    </xf>
    <xf numFmtId="174" fontId="15" fillId="0" borderId="14" xfId="0" applyNumberFormat="1" applyFont="1" applyFill="1" applyBorder="1" applyAlignment="1">
      <alignment horizontal="center" vertical="center"/>
    </xf>
    <xf numFmtId="174" fontId="14" fillId="0" borderId="14" xfId="0" applyNumberFormat="1" applyFont="1" applyFill="1" applyBorder="1" applyAlignment="1">
      <alignment horizontal="center" vertical="center"/>
    </xf>
    <xf numFmtId="174" fontId="16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3" fontId="11" fillId="0" borderId="20" xfId="72" applyNumberFormat="1" applyFont="1" applyFill="1" applyBorder="1" applyAlignment="1">
      <alignment horizontal="center" vertical="center" wrapText="1"/>
      <protection/>
    </xf>
    <xf numFmtId="3" fontId="11" fillId="0" borderId="21" xfId="72" applyNumberFormat="1" applyFont="1" applyFill="1" applyBorder="1" applyAlignment="1">
      <alignment horizontal="center" vertical="center" wrapText="1"/>
      <protection/>
    </xf>
    <xf numFmtId="0" fontId="11" fillId="0" borderId="23" xfId="72" applyFont="1" applyBorder="1" applyAlignment="1">
      <alignment horizontal="center" vertical="top" wrapText="1"/>
      <protection/>
    </xf>
    <xf numFmtId="0" fontId="11" fillId="0" borderId="15" xfId="72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[0] 2" xfId="47"/>
    <cellStyle name="Денежный [0] 2 2" xfId="48"/>
    <cellStyle name="Денежный [0] 2 3" xfId="49"/>
    <cellStyle name="Денежный [0] 2 4" xfId="50"/>
    <cellStyle name="Денежный [0] 2 5" xfId="51"/>
    <cellStyle name="Денежный [0] 3" xfId="52"/>
    <cellStyle name="Денежный [0] 3 2" xfId="53"/>
    <cellStyle name="Денежный [0] 3 3" xfId="54"/>
    <cellStyle name="Денежный 2" xfId="55"/>
    <cellStyle name="Денежный 2 2" xfId="56"/>
    <cellStyle name="Денежный 2 3" xfId="57"/>
    <cellStyle name="Денежный 2 4" xfId="58"/>
    <cellStyle name="Денежный 2 5" xfId="59"/>
    <cellStyle name="Денежный 3" xfId="60"/>
    <cellStyle name="Денежный 3 2" xfId="61"/>
    <cellStyle name="Денежный 3 3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1" xfId="72"/>
    <cellStyle name="Обычный 2" xfId="73"/>
    <cellStyle name="Обычный 2 10" xfId="74"/>
    <cellStyle name="Обычный 2 11" xfId="75"/>
    <cellStyle name="Обычный 2 11 2" xfId="76"/>
    <cellStyle name="Обычный 2 12" xfId="77"/>
    <cellStyle name="Обычный 2 13" xfId="78"/>
    <cellStyle name="Обычный 2 14" xfId="79"/>
    <cellStyle name="Обычный 2 15" xfId="80"/>
    <cellStyle name="Обычный 2 16" xfId="81"/>
    <cellStyle name="Обычный 2 17" xfId="82"/>
    <cellStyle name="Обычный 2 18" xfId="83"/>
    <cellStyle name="Обычный 2 2" xfId="84"/>
    <cellStyle name="Обычный 2 2 2" xfId="85"/>
    <cellStyle name="Обычный 2 2 3" xfId="86"/>
    <cellStyle name="Обычный 2 3" xfId="87"/>
    <cellStyle name="Обычный 2 4" xfId="88"/>
    <cellStyle name="Обычный 2 4 2" xfId="89"/>
    <cellStyle name="Обычный 2 5" xfId="90"/>
    <cellStyle name="Обычный 2 5 2" xfId="91"/>
    <cellStyle name="Обычный 2 6" xfId="92"/>
    <cellStyle name="Обычный 2 7" xfId="93"/>
    <cellStyle name="Обычный 2 8" xfId="94"/>
    <cellStyle name="Обычный 2 9" xfId="95"/>
    <cellStyle name="Обычный 3" xfId="96"/>
    <cellStyle name="Обычный 3 2" xfId="97"/>
    <cellStyle name="Обычный 3 3" xfId="98"/>
    <cellStyle name="Обычный 3 4" xfId="99"/>
    <cellStyle name="Обычный 4" xfId="100"/>
    <cellStyle name="Обычный 4 2" xfId="101"/>
    <cellStyle name="Обычный 4 3" xfId="102"/>
    <cellStyle name="Обычный 5" xfId="103"/>
    <cellStyle name="Обычный 5 2" xfId="104"/>
    <cellStyle name="Обычный 5 3" xfId="105"/>
    <cellStyle name="Обычный 6" xfId="106"/>
    <cellStyle name="Обычный 6 2" xfId="107"/>
    <cellStyle name="Обычный 7" xfId="108"/>
    <cellStyle name="Обычный 8" xfId="109"/>
    <cellStyle name="Обычный 9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Процентный 2" xfId="116"/>
    <cellStyle name="Процентный 2 2" xfId="117"/>
    <cellStyle name="Процентный 2 3" xfId="118"/>
    <cellStyle name="Процентный 2 4" xfId="119"/>
    <cellStyle name="Процентный 2 5" xfId="120"/>
    <cellStyle name="Процентный 3" xfId="121"/>
    <cellStyle name="Процентный 3 2" xfId="122"/>
    <cellStyle name="Процентный 3 3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[0] 2" xfId="128"/>
    <cellStyle name="Финансовый [0] 2 2" xfId="129"/>
    <cellStyle name="Финансовый [0] 2 3" xfId="130"/>
    <cellStyle name="Финансовый [0] 3" xfId="131"/>
    <cellStyle name="Финансовый [0] 3 2" xfId="132"/>
    <cellStyle name="Финансовый [0] 3 3" xfId="133"/>
    <cellStyle name="Финансовый 2" xfId="134"/>
    <cellStyle name="Финансовый 2 2" xfId="135"/>
    <cellStyle name="Финансовый 2 3" xfId="136"/>
    <cellStyle name="Финансовый 2 4" xfId="137"/>
    <cellStyle name="Финансовый 2 5" xfId="138"/>
    <cellStyle name="Финансовый 3" xfId="139"/>
    <cellStyle name="Финансовый 3 2" xfId="140"/>
    <cellStyle name="Финансовый 3 3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02"/>
  <sheetViews>
    <sheetView tabSelected="1" zoomScalePageLayoutView="0" workbookViewId="0" topLeftCell="A177">
      <selection activeCell="B28" sqref="B28"/>
    </sheetView>
  </sheetViews>
  <sheetFormatPr defaultColWidth="9.33203125" defaultRowHeight="11.25"/>
  <cols>
    <col min="1" max="1" width="35.16015625" style="0" customWidth="1"/>
    <col min="2" max="2" width="100.33203125" style="0" customWidth="1"/>
    <col min="3" max="3" width="23" style="0" customWidth="1"/>
    <col min="4" max="5" width="18.16015625" style="0" customWidth="1"/>
    <col min="6" max="6" width="10.5" style="0" bestFit="1" customWidth="1"/>
    <col min="7" max="7" width="15.83203125" style="0" customWidth="1"/>
  </cols>
  <sheetData>
    <row r="1" spans="1:5" ht="12.75">
      <c r="A1" s="97" t="s">
        <v>287</v>
      </c>
      <c r="B1" s="97"/>
      <c r="C1" s="97"/>
      <c r="D1" s="97"/>
      <c r="E1" s="97"/>
    </row>
    <row r="2" spans="1:5" ht="12.75">
      <c r="A2" s="97" t="s">
        <v>105</v>
      </c>
      <c r="B2" s="97"/>
      <c r="C2" s="97"/>
      <c r="D2" s="97"/>
      <c r="E2" s="97"/>
    </row>
    <row r="3" spans="1:5" ht="12.75">
      <c r="A3" s="97" t="s">
        <v>283</v>
      </c>
      <c r="B3" s="97"/>
      <c r="C3" s="97"/>
      <c r="D3" s="97"/>
      <c r="E3" s="97"/>
    </row>
    <row r="4" spans="1:5" ht="12.75">
      <c r="A4" s="97" t="s">
        <v>284</v>
      </c>
      <c r="B4" s="97"/>
      <c r="C4" s="97"/>
      <c r="D4" s="97"/>
      <c r="E4" s="97"/>
    </row>
    <row r="5" spans="1:5" ht="12.75">
      <c r="A5" s="97" t="s">
        <v>285</v>
      </c>
      <c r="B5" s="97"/>
      <c r="C5" s="97"/>
      <c r="D5" s="97"/>
      <c r="E5" s="97"/>
    </row>
    <row r="6" spans="1:5" ht="12.75">
      <c r="A6" s="97" t="s">
        <v>286</v>
      </c>
      <c r="B6" s="97"/>
      <c r="C6" s="97"/>
      <c r="D6" s="97"/>
      <c r="E6" s="97"/>
    </row>
    <row r="7" spans="1:5" ht="12.75">
      <c r="A7" s="97" t="s">
        <v>290</v>
      </c>
      <c r="B7" s="97"/>
      <c r="C7" s="97"/>
      <c r="D7" s="97"/>
      <c r="E7" s="97"/>
    </row>
    <row r="8" spans="1:9" ht="11.25">
      <c r="A8" s="84"/>
      <c r="B8" s="84"/>
      <c r="C8" s="84"/>
      <c r="D8" s="84"/>
      <c r="E8" s="84"/>
      <c r="I8" s="51"/>
    </row>
    <row r="9" spans="1:5" ht="12.75" customHeight="1">
      <c r="A9" s="1"/>
      <c r="B9" s="85" t="s">
        <v>64</v>
      </c>
      <c r="C9" s="85"/>
      <c r="D9" s="84"/>
      <c r="E9" s="84"/>
    </row>
    <row r="10" spans="1:5" ht="12.75" customHeight="1">
      <c r="A10" s="1"/>
      <c r="B10" s="85" t="s">
        <v>105</v>
      </c>
      <c r="C10" s="85"/>
      <c r="D10" s="84"/>
      <c r="E10" s="84"/>
    </row>
    <row r="11" spans="1:5" ht="12.75">
      <c r="A11" s="1"/>
      <c r="B11" s="85" t="s">
        <v>202</v>
      </c>
      <c r="C11" s="85"/>
      <c r="D11" s="84"/>
      <c r="E11" s="84"/>
    </row>
    <row r="12" spans="1:13" ht="12.75">
      <c r="A12" s="1"/>
      <c r="B12" s="85" t="s">
        <v>203</v>
      </c>
      <c r="C12" s="85"/>
      <c r="D12" s="84"/>
      <c r="E12" s="84"/>
      <c r="M12" s="33"/>
    </row>
    <row r="13" spans="1:13" ht="12.75">
      <c r="A13" s="1"/>
      <c r="B13" s="86" t="s">
        <v>291</v>
      </c>
      <c r="C13" s="86"/>
      <c r="D13" s="84"/>
      <c r="E13" s="84"/>
      <c r="M13" s="33"/>
    </row>
    <row r="14" spans="1:4" ht="12.75">
      <c r="A14" s="1"/>
      <c r="B14" s="2"/>
      <c r="C14" s="2"/>
      <c r="D14" s="1"/>
    </row>
    <row r="15" spans="1:5" ht="33.75" customHeight="1">
      <c r="A15" s="87" t="s">
        <v>237</v>
      </c>
      <c r="B15" s="87"/>
      <c r="C15" s="87"/>
      <c r="D15" s="84"/>
      <c r="E15" s="84"/>
    </row>
    <row r="16" spans="1:5" ht="26.25" customHeight="1">
      <c r="A16" s="1"/>
      <c r="B16" s="22"/>
      <c r="D16" s="1"/>
      <c r="E16" s="47"/>
    </row>
    <row r="17" spans="1:13" ht="16.5" customHeight="1" hidden="1">
      <c r="A17" s="1"/>
      <c r="B17" s="88" t="s">
        <v>7</v>
      </c>
      <c r="C17" s="88"/>
      <c r="D17" s="1"/>
      <c r="M17" t="s">
        <v>90</v>
      </c>
    </row>
    <row r="18" spans="1:5" ht="15" customHeight="1">
      <c r="A18" s="89" t="s">
        <v>28</v>
      </c>
      <c r="B18" s="91" t="s">
        <v>6</v>
      </c>
      <c r="C18" s="93" t="s">
        <v>204</v>
      </c>
      <c r="D18" s="95" t="s">
        <v>163</v>
      </c>
      <c r="E18" s="96"/>
    </row>
    <row r="19" spans="1:5" ht="35.25" customHeight="1">
      <c r="A19" s="90"/>
      <c r="B19" s="92"/>
      <c r="C19" s="94"/>
      <c r="D19" s="45" t="s">
        <v>168</v>
      </c>
      <c r="E19" s="45" t="s">
        <v>205</v>
      </c>
    </row>
    <row r="20" spans="1:5" ht="20.25" customHeight="1">
      <c r="A20" s="16" t="s">
        <v>29</v>
      </c>
      <c r="B20" s="9" t="s">
        <v>8</v>
      </c>
      <c r="C20" s="3">
        <f>C21+C27+C32+C41+C49+C54+C65+C72+C78+C95+C88</f>
        <v>3601157.6</v>
      </c>
      <c r="D20" s="3">
        <f>D21+D27+D32+D41+D49+D54+D65+D72+D78+D95+D88</f>
        <v>3791711.8</v>
      </c>
      <c r="E20" s="3">
        <f>E21+E27+E32+E41+E49+E54+E65+E72+E78+E95+E88</f>
        <v>3593656.8000000003</v>
      </c>
    </row>
    <row r="21" spans="1:5" ht="21" customHeight="1">
      <c r="A21" s="5" t="s">
        <v>30</v>
      </c>
      <c r="B21" s="10" t="s">
        <v>16</v>
      </c>
      <c r="C21" s="3">
        <f>C22</f>
        <v>2564982.9</v>
      </c>
      <c r="D21" s="3">
        <f>D22</f>
        <v>2785890.3</v>
      </c>
      <c r="E21" s="3">
        <f>E22</f>
        <v>2575155.1</v>
      </c>
    </row>
    <row r="22" spans="1:5" s="1" customFormat="1" ht="17.25" customHeight="1">
      <c r="A22" s="6" t="s">
        <v>31</v>
      </c>
      <c r="B22" s="11" t="s">
        <v>0</v>
      </c>
      <c r="C22" s="4">
        <f>C23+C25</f>
        <v>2564982.9</v>
      </c>
      <c r="D22" s="4">
        <f>D23+D25</f>
        <v>2785890.3</v>
      </c>
      <c r="E22" s="4">
        <f>E23+E25</f>
        <v>2575155.1</v>
      </c>
    </row>
    <row r="23" spans="1:5" ht="36.75" customHeight="1" hidden="1">
      <c r="A23" s="6" t="s">
        <v>32</v>
      </c>
      <c r="B23" s="12" t="s">
        <v>17</v>
      </c>
      <c r="C23" s="4">
        <f>C24</f>
        <v>2494867.5</v>
      </c>
      <c r="D23" s="4">
        <f>D24</f>
        <v>2709442.3</v>
      </c>
      <c r="E23" s="4">
        <f>E24</f>
        <v>2510003.7</v>
      </c>
    </row>
    <row r="24" spans="1:5" ht="36" customHeight="1" hidden="1">
      <c r="A24" s="6" t="s">
        <v>33</v>
      </c>
      <c r="B24" s="12" t="s">
        <v>17</v>
      </c>
      <c r="C24" s="4">
        <v>2494867.5</v>
      </c>
      <c r="D24" s="46">
        <v>2709442.3</v>
      </c>
      <c r="E24" s="46">
        <v>2510003.7</v>
      </c>
    </row>
    <row r="25" spans="1:5" ht="33" customHeight="1" hidden="1">
      <c r="A25" s="17" t="s">
        <v>57</v>
      </c>
      <c r="B25" s="20" t="s">
        <v>171</v>
      </c>
      <c r="C25" s="4">
        <f>C26</f>
        <v>70115.4</v>
      </c>
      <c r="D25" s="4">
        <f>D26</f>
        <v>76448</v>
      </c>
      <c r="E25" s="4">
        <f>E26</f>
        <v>65151.4</v>
      </c>
    </row>
    <row r="26" spans="1:5" ht="2.25" customHeight="1" hidden="1">
      <c r="A26" s="18" t="s">
        <v>58</v>
      </c>
      <c r="B26" s="20" t="s">
        <v>171</v>
      </c>
      <c r="C26" s="4">
        <v>70115.4</v>
      </c>
      <c r="D26" s="46">
        <v>76448</v>
      </c>
      <c r="E26" s="46">
        <v>65151.4</v>
      </c>
    </row>
    <row r="27" spans="1:5" ht="37.5" customHeight="1">
      <c r="A27" s="5" t="s">
        <v>59</v>
      </c>
      <c r="B27" s="19" t="s">
        <v>60</v>
      </c>
      <c r="C27" s="3">
        <f>C28+C29+C30+C31</f>
        <v>60433</v>
      </c>
      <c r="D27" s="3">
        <f>D28+D29+D30+D31</f>
        <v>58116</v>
      </c>
      <c r="E27" s="3">
        <f>E28+E29+E30+E31</f>
        <v>57650</v>
      </c>
    </row>
    <row r="28" spans="1:5" ht="102" customHeight="1">
      <c r="A28" s="28" t="s">
        <v>86</v>
      </c>
      <c r="B28" s="32" t="s">
        <v>223</v>
      </c>
      <c r="C28" s="4">
        <v>27749</v>
      </c>
      <c r="D28" s="46">
        <v>26717</v>
      </c>
      <c r="E28" s="46">
        <v>26691</v>
      </c>
    </row>
    <row r="29" spans="1:5" ht="108" customHeight="1">
      <c r="A29" s="28" t="s">
        <v>87</v>
      </c>
      <c r="B29" s="29" t="s">
        <v>224</v>
      </c>
      <c r="C29" s="4">
        <v>158</v>
      </c>
      <c r="D29" s="46">
        <v>151</v>
      </c>
      <c r="E29" s="46">
        <v>149</v>
      </c>
    </row>
    <row r="30" spans="1:5" ht="81" customHeight="1">
      <c r="A30" s="28" t="s">
        <v>88</v>
      </c>
      <c r="B30" s="31" t="s">
        <v>225</v>
      </c>
      <c r="C30" s="4">
        <v>36502</v>
      </c>
      <c r="D30" s="46">
        <v>35054</v>
      </c>
      <c r="E30" s="46">
        <v>34908</v>
      </c>
    </row>
    <row r="31" spans="1:5" ht="86.25" customHeight="1">
      <c r="A31" s="28" t="s">
        <v>89</v>
      </c>
      <c r="B31" s="30" t="s">
        <v>226</v>
      </c>
      <c r="C31" s="4">
        <v>-3976</v>
      </c>
      <c r="D31" s="46">
        <v>-3806</v>
      </c>
      <c r="E31" s="46">
        <v>-4098</v>
      </c>
    </row>
    <row r="32" spans="1:5" ht="27" customHeight="1">
      <c r="A32" s="5" t="s">
        <v>34</v>
      </c>
      <c r="B32" s="9" t="s">
        <v>9</v>
      </c>
      <c r="C32" s="3">
        <f>C33+C40+C38+C39</f>
        <v>290655</v>
      </c>
      <c r="D32" s="3">
        <f>D33+D40+D38+D39</f>
        <v>309639</v>
      </c>
      <c r="E32" s="3">
        <f>E33+E40+E38+E39</f>
        <v>345145</v>
      </c>
    </row>
    <row r="33" spans="1:5" ht="25.5" customHeight="1">
      <c r="A33" s="6" t="s">
        <v>35</v>
      </c>
      <c r="B33" s="13" t="s">
        <v>15</v>
      </c>
      <c r="C33" s="4">
        <f>C37+C36</f>
        <v>226096</v>
      </c>
      <c r="D33" s="4">
        <f>D37+D36</f>
        <v>254786</v>
      </c>
      <c r="E33" s="4">
        <f>E37+E36</f>
        <v>286731</v>
      </c>
    </row>
    <row r="34" spans="1:5" ht="28.5" customHeight="1" hidden="1">
      <c r="A34" s="6" t="s">
        <v>68</v>
      </c>
      <c r="B34" s="15" t="s">
        <v>55</v>
      </c>
      <c r="C34" s="4">
        <f>C35</f>
        <v>0</v>
      </c>
      <c r="D34" s="4">
        <f>D35</f>
        <v>0</v>
      </c>
      <c r="E34" s="4">
        <f>E35</f>
        <v>0</v>
      </c>
    </row>
    <row r="35" spans="1:5" ht="24.75" customHeight="1" hidden="1">
      <c r="A35" s="6" t="s">
        <v>66</v>
      </c>
      <c r="B35" s="15" t="s">
        <v>55</v>
      </c>
      <c r="C35" s="4"/>
      <c r="D35" s="46"/>
      <c r="E35" s="46"/>
    </row>
    <row r="36" spans="1:5" ht="37.5" customHeight="1" hidden="1">
      <c r="A36" s="67" t="s">
        <v>66</v>
      </c>
      <c r="B36" s="66" t="s">
        <v>238</v>
      </c>
      <c r="C36" s="4">
        <v>174546</v>
      </c>
      <c r="D36" s="4">
        <v>196695</v>
      </c>
      <c r="E36" s="4">
        <v>221356</v>
      </c>
    </row>
    <row r="37" spans="1:5" ht="51" customHeight="1" hidden="1">
      <c r="A37" s="6" t="s">
        <v>67</v>
      </c>
      <c r="B37" s="15" t="s">
        <v>82</v>
      </c>
      <c r="C37" s="4">
        <v>51550</v>
      </c>
      <c r="D37" s="46">
        <v>58091</v>
      </c>
      <c r="E37" s="46">
        <v>65375</v>
      </c>
    </row>
    <row r="38" spans="1:5" ht="19.5" customHeight="1">
      <c r="A38" s="6" t="s">
        <v>36</v>
      </c>
      <c r="B38" s="11" t="s">
        <v>1</v>
      </c>
      <c r="C38" s="4">
        <v>13779</v>
      </c>
      <c r="D38" s="4">
        <v>0</v>
      </c>
      <c r="E38" s="4">
        <v>0</v>
      </c>
    </row>
    <row r="39" spans="1:5" ht="21.75" customHeight="1">
      <c r="A39" s="6" t="s">
        <v>177</v>
      </c>
      <c r="B39" s="11" t="s">
        <v>178</v>
      </c>
      <c r="C39" s="4">
        <v>0</v>
      </c>
      <c r="D39" s="46">
        <v>1248</v>
      </c>
      <c r="E39" s="46">
        <v>2713</v>
      </c>
    </row>
    <row r="40" spans="1:5" ht="21" customHeight="1">
      <c r="A40" s="6" t="s">
        <v>37</v>
      </c>
      <c r="B40" s="11" t="s">
        <v>18</v>
      </c>
      <c r="C40" s="4">
        <v>50780</v>
      </c>
      <c r="D40" s="4">
        <v>53605</v>
      </c>
      <c r="E40" s="4">
        <v>55701</v>
      </c>
    </row>
    <row r="41" spans="1:5" ht="25.5" customHeight="1">
      <c r="A41" s="6" t="s">
        <v>91</v>
      </c>
      <c r="B41" s="9" t="s">
        <v>92</v>
      </c>
      <c r="C41" s="3">
        <f>C42+C44</f>
        <v>400886</v>
      </c>
      <c r="D41" s="3">
        <f>D42+D44</f>
        <v>405781</v>
      </c>
      <c r="E41" s="3">
        <f>E42+E44</f>
        <v>411247</v>
      </c>
    </row>
    <row r="42" spans="1:5" ht="27" customHeight="1">
      <c r="A42" s="6" t="s">
        <v>93</v>
      </c>
      <c r="B42" s="13" t="s">
        <v>172</v>
      </c>
      <c r="C42" s="4">
        <f>C43</f>
        <v>104119</v>
      </c>
      <c r="D42" s="4">
        <f>D43</f>
        <v>109325</v>
      </c>
      <c r="E42" s="4">
        <f>E43</f>
        <v>114791</v>
      </c>
    </row>
    <row r="43" spans="1:5" ht="39.75" customHeight="1">
      <c r="A43" s="6" t="s">
        <v>94</v>
      </c>
      <c r="B43" s="13" t="s">
        <v>152</v>
      </c>
      <c r="C43" s="4">
        <v>104119</v>
      </c>
      <c r="D43" s="46">
        <v>109325</v>
      </c>
      <c r="E43" s="46">
        <v>114791</v>
      </c>
    </row>
    <row r="44" spans="1:5" ht="24" customHeight="1">
      <c r="A44" s="6" t="s">
        <v>95</v>
      </c>
      <c r="B44" s="13" t="s">
        <v>96</v>
      </c>
      <c r="C44" s="4">
        <f>C45+C47</f>
        <v>296767</v>
      </c>
      <c r="D44" s="4">
        <f>D45+D47</f>
        <v>296456</v>
      </c>
      <c r="E44" s="4">
        <f>E45+E47</f>
        <v>296456</v>
      </c>
    </row>
    <row r="45" spans="1:5" ht="27" customHeight="1">
      <c r="A45" s="6" t="s">
        <v>98</v>
      </c>
      <c r="B45" s="13" t="s">
        <v>97</v>
      </c>
      <c r="C45" s="4">
        <f>C46</f>
        <v>173577</v>
      </c>
      <c r="D45" s="4">
        <f>D46</f>
        <v>173395</v>
      </c>
      <c r="E45" s="4">
        <f>E46</f>
        <v>173395</v>
      </c>
    </row>
    <row r="46" spans="1:5" ht="39.75" customHeight="1">
      <c r="A46" s="6" t="s">
        <v>99</v>
      </c>
      <c r="B46" s="13" t="s">
        <v>100</v>
      </c>
      <c r="C46" s="4">
        <v>173577</v>
      </c>
      <c r="D46" s="46">
        <v>173395</v>
      </c>
      <c r="E46" s="46">
        <v>173395</v>
      </c>
    </row>
    <row r="47" spans="1:5" ht="22.5" customHeight="1">
      <c r="A47" s="6" t="s">
        <v>101</v>
      </c>
      <c r="B47" s="13" t="s">
        <v>102</v>
      </c>
      <c r="C47" s="4">
        <f>C48</f>
        <v>123190</v>
      </c>
      <c r="D47" s="4">
        <f>D48</f>
        <v>123061</v>
      </c>
      <c r="E47" s="4">
        <f>E48</f>
        <v>123061</v>
      </c>
    </row>
    <row r="48" spans="1:5" ht="39.75" customHeight="1">
      <c r="A48" s="6" t="s">
        <v>103</v>
      </c>
      <c r="B48" s="13" t="s">
        <v>104</v>
      </c>
      <c r="C48" s="4">
        <v>123190</v>
      </c>
      <c r="D48" s="46">
        <v>123061</v>
      </c>
      <c r="E48" s="46">
        <v>123061</v>
      </c>
    </row>
    <row r="49" spans="1:5" ht="25.5" customHeight="1">
      <c r="A49" s="5" t="s">
        <v>38</v>
      </c>
      <c r="B49" s="9" t="s">
        <v>10</v>
      </c>
      <c r="C49" s="3">
        <f>C50+C52</f>
        <v>22250</v>
      </c>
      <c r="D49" s="3">
        <f>D50+D52</f>
        <v>23139</v>
      </c>
      <c r="E49" s="3">
        <f>E50+E52</f>
        <v>24064</v>
      </c>
    </row>
    <row r="50" spans="1:5" ht="34.5" customHeight="1">
      <c r="A50" s="6" t="s">
        <v>39</v>
      </c>
      <c r="B50" s="11" t="s">
        <v>2</v>
      </c>
      <c r="C50" s="4">
        <f>C51</f>
        <v>22225</v>
      </c>
      <c r="D50" s="4">
        <f>D51</f>
        <v>23114</v>
      </c>
      <c r="E50" s="4">
        <f>E51</f>
        <v>24039</v>
      </c>
    </row>
    <row r="51" spans="1:5" ht="39.75" customHeight="1">
      <c r="A51" s="6" t="s">
        <v>40</v>
      </c>
      <c r="B51" s="12" t="s">
        <v>19</v>
      </c>
      <c r="C51" s="4">
        <v>22225</v>
      </c>
      <c r="D51" s="4">
        <v>23114</v>
      </c>
      <c r="E51" s="4">
        <v>24039</v>
      </c>
    </row>
    <row r="52" spans="1:5" ht="34.5" customHeight="1">
      <c r="A52" s="6" t="s">
        <v>41</v>
      </c>
      <c r="B52" s="11" t="s">
        <v>20</v>
      </c>
      <c r="C52" s="4">
        <f>C53</f>
        <v>25</v>
      </c>
      <c r="D52" s="4">
        <f>D53</f>
        <v>25</v>
      </c>
      <c r="E52" s="4">
        <f>E53</f>
        <v>25</v>
      </c>
    </row>
    <row r="53" spans="1:5" ht="27" customHeight="1">
      <c r="A53" s="6" t="s">
        <v>279</v>
      </c>
      <c r="B53" s="13" t="s">
        <v>3</v>
      </c>
      <c r="C53" s="4">
        <v>25</v>
      </c>
      <c r="D53" s="4">
        <v>25</v>
      </c>
      <c r="E53" s="4">
        <v>25</v>
      </c>
    </row>
    <row r="54" spans="1:5" ht="40.5" customHeight="1">
      <c r="A54" s="5" t="s">
        <v>42</v>
      </c>
      <c r="B54" s="9" t="s">
        <v>13</v>
      </c>
      <c r="C54" s="3">
        <f>C55+C61+C64</f>
        <v>170086.7</v>
      </c>
      <c r="D54" s="3">
        <f>D55+D61+D64</f>
        <v>155742.5</v>
      </c>
      <c r="E54" s="3">
        <f>E55+E61+E64</f>
        <v>154561.7</v>
      </c>
    </row>
    <row r="55" spans="1:5" ht="69.75" customHeight="1">
      <c r="A55" s="6" t="s">
        <v>43</v>
      </c>
      <c r="B55" s="12" t="s">
        <v>21</v>
      </c>
      <c r="C55" s="4">
        <f>C56+C58</f>
        <v>103123</v>
      </c>
      <c r="D55" s="4">
        <f>D56+D58</f>
        <v>104103</v>
      </c>
      <c r="E55" s="4">
        <f>E56+E58</f>
        <v>105122</v>
      </c>
    </row>
    <row r="56" spans="1:5" ht="52.5" customHeight="1">
      <c r="A56" s="6" t="s">
        <v>44</v>
      </c>
      <c r="B56" s="25" t="s">
        <v>108</v>
      </c>
      <c r="C56" s="4">
        <f>C57</f>
        <v>78621</v>
      </c>
      <c r="D56" s="4">
        <f>D57</f>
        <v>78621</v>
      </c>
      <c r="E56" s="4">
        <f>E57</f>
        <v>78621</v>
      </c>
    </row>
    <row r="57" spans="1:5" ht="65.25" customHeight="1">
      <c r="A57" s="6" t="s">
        <v>106</v>
      </c>
      <c r="B57" s="25" t="s">
        <v>107</v>
      </c>
      <c r="C57" s="4">
        <f>78621</f>
        <v>78621</v>
      </c>
      <c r="D57" s="4">
        <v>78621</v>
      </c>
      <c r="E57" s="4">
        <v>78621</v>
      </c>
    </row>
    <row r="58" spans="1:5" ht="38.25" customHeight="1">
      <c r="A58" s="6" t="s">
        <v>109</v>
      </c>
      <c r="B58" s="14" t="s">
        <v>22</v>
      </c>
      <c r="C58" s="4">
        <f>C59</f>
        <v>24502</v>
      </c>
      <c r="D58" s="4">
        <f>D59</f>
        <v>25482</v>
      </c>
      <c r="E58" s="4">
        <f>E59</f>
        <v>26501</v>
      </c>
    </row>
    <row r="59" spans="1:5" ht="39.75" customHeight="1">
      <c r="A59" s="6" t="s">
        <v>110</v>
      </c>
      <c r="B59" s="37" t="s">
        <v>111</v>
      </c>
      <c r="C59" s="4">
        <v>24502</v>
      </c>
      <c r="D59" s="4">
        <v>25482</v>
      </c>
      <c r="E59" s="4">
        <v>26501</v>
      </c>
    </row>
    <row r="60" spans="1:5" ht="67.5" customHeight="1">
      <c r="A60" s="59" t="s">
        <v>229</v>
      </c>
      <c r="B60" s="44" t="s">
        <v>230</v>
      </c>
      <c r="C60" s="4">
        <f>C61+C63</f>
        <v>66963.7</v>
      </c>
      <c r="D60" s="4">
        <f>D61+D63</f>
        <v>51639.5</v>
      </c>
      <c r="E60" s="4">
        <f>E61+E63</f>
        <v>49439.7</v>
      </c>
    </row>
    <row r="61" spans="1:5" s="1" customFormat="1" ht="66.75" customHeight="1">
      <c r="A61" s="6" t="s">
        <v>45</v>
      </c>
      <c r="B61" s="12" t="s">
        <v>23</v>
      </c>
      <c r="C61" s="4">
        <f>C62</f>
        <v>56763.7</v>
      </c>
      <c r="D61" s="4">
        <f>D62</f>
        <v>49439.5</v>
      </c>
      <c r="E61" s="4">
        <f>E62</f>
        <v>47239.7</v>
      </c>
    </row>
    <row r="62" spans="1:5" s="1" customFormat="1" ht="70.5" customHeight="1">
      <c r="A62" s="6" t="s">
        <v>112</v>
      </c>
      <c r="B62" s="23" t="s">
        <v>153</v>
      </c>
      <c r="C62" s="4">
        <f>53963.7-2200+5000</f>
        <v>56763.7</v>
      </c>
      <c r="D62" s="4">
        <f>51639.5-2200</f>
        <v>49439.5</v>
      </c>
      <c r="E62" s="4">
        <f>49439.7-2200</f>
        <v>47239.7</v>
      </c>
    </row>
    <row r="63" spans="1:5" s="1" customFormat="1" ht="89.25" customHeight="1">
      <c r="A63" s="58" t="s">
        <v>227</v>
      </c>
      <c r="B63" s="98" t="s">
        <v>228</v>
      </c>
      <c r="C63" s="4">
        <f>C64</f>
        <v>10200</v>
      </c>
      <c r="D63" s="4">
        <f>D64</f>
        <v>2200</v>
      </c>
      <c r="E63" s="4">
        <f>E64</f>
        <v>2200</v>
      </c>
    </row>
    <row r="64" spans="1:5" s="1" customFormat="1" ht="84" customHeight="1">
      <c r="A64" s="6" t="s">
        <v>211</v>
      </c>
      <c r="B64" s="99" t="s">
        <v>231</v>
      </c>
      <c r="C64" s="4">
        <f>2200+8000</f>
        <v>10200</v>
      </c>
      <c r="D64" s="4">
        <v>2200</v>
      </c>
      <c r="E64" s="4">
        <v>2200</v>
      </c>
    </row>
    <row r="65" spans="1:5" s="1" customFormat="1" ht="22.5" customHeight="1">
      <c r="A65" s="5" t="s">
        <v>46</v>
      </c>
      <c r="B65" s="10" t="s">
        <v>11</v>
      </c>
      <c r="C65" s="3">
        <f>C66</f>
        <v>227</v>
      </c>
      <c r="D65" s="3">
        <f>D66</f>
        <v>227</v>
      </c>
      <c r="E65" s="3">
        <f>E66</f>
        <v>227</v>
      </c>
    </row>
    <row r="66" spans="1:5" s="1" customFormat="1" ht="21.75" customHeight="1">
      <c r="A66" s="6" t="s">
        <v>47</v>
      </c>
      <c r="B66" s="11" t="s">
        <v>24</v>
      </c>
      <c r="C66" s="4">
        <f>C67+C68+C70</f>
        <v>227</v>
      </c>
      <c r="D66" s="4">
        <f>D67+D68+D70</f>
        <v>227</v>
      </c>
      <c r="E66" s="4">
        <f>E67+E68+E70</f>
        <v>227</v>
      </c>
    </row>
    <row r="67" spans="1:5" s="1" customFormat="1" ht="35.25" customHeight="1">
      <c r="A67" s="6" t="s">
        <v>48</v>
      </c>
      <c r="B67" s="11" t="s">
        <v>25</v>
      </c>
      <c r="C67" s="4">
        <v>227</v>
      </c>
      <c r="D67" s="4">
        <v>227</v>
      </c>
      <c r="E67" s="4">
        <v>227</v>
      </c>
    </row>
    <row r="68" spans="1:5" s="1" customFormat="1" ht="21" customHeight="1" hidden="1">
      <c r="A68" s="6" t="s">
        <v>49</v>
      </c>
      <c r="B68" s="11" t="s">
        <v>26</v>
      </c>
      <c r="C68" s="4">
        <f>C69</f>
        <v>0</v>
      </c>
      <c r="D68" s="4">
        <f>D69</f>
        <v>0</v>
      </c>
      <c r="E68" s="4">
        <f>E69</f>
        <v>0</v>
      </c>
    </row>
    <row r="69" spans="1:5" s="1" customFormat="1" ht="21" customHeight="1" hidden="1">
      <c r="A69" s="6" t="s">
        <v>62</v>
      </c>
      <c r="B69" s="11" t="s">
        <v>26</v>
      </c>
      <c r="C69" s="4">
        <v>0</v>
      </c>
      <c r="D69" s="4">
        <v>0</v>
      </c>
      <c r="E69" s="4">
        <v>0</v>
      </c>
    </row>
    <row r="70" spans="1:5" s="1" customFormat="1" ht="21" customHeight="1" hidden="1">
      <c r="A70" s="6" t="s">
        <v>72</v>
      </c>
      <c r="B70" s="11" t="s">
        <v>74</v>
      </c>
      <c r="C70" s="4">
        <f>C71</f>
        <v>0</v>
      </c>
      <c r="D70" s="4">
        <f>D71</f>
        <v>0</v>
      </c>
      <c r="E70" s="4">
        <f>E71</f>
        <v>0</v>
      </c>
    </row>
    <row r="71" spans="1:5" s="1" customFormat="1" ht="21" customHeight="1" hidden="1">
      <c r="A71" s="6" t="s">
        <v>73</v>
      </c>
      <c r="B71" s="11" t="s">
        <v>75</v>
      </c>
      <c r="C71" s="4">
        <v>0</v>
      </c>
      <c r="D71" s="4">
        <v>0</v>
      </c>
      <c r="E71" s="4">
        <v>0</v>
      </c>
    </row>
    <row r="72" spans="1:5" s="1" customFormat="1" ht="30.75" customHeight="1">
      <c r="A72" s="5" t="s">
        <v>63</v>
      </c>
      <c r="B72" s="10" t="s">
        <v>158</v>
      </c>
      <c r="C72" s="3">
        <f>C73+C76</f>
        <v>12000</v>
      </c>
      <c r="D72" s="3">
        <f>D73+D76</f>
        <v>0</v>
      </c>
      <c r="E72" s="3">
        <f>E73+E76</f>
        <v>0</v>
      </c>
    </row>
    <row r="73" spans="1:5" s="1" customFormat="1" ht="21" customHeight="1">
      <c r="A73" s="6" t="s">
        <v>76</v>
      </c>
      <c r="B73" s="11" t="s">
        <v>77</v>
      </c>
      <c r="C73" s="4">
        <f aca="true" t="shared" si="0" ref="C73:E74">C74</f>
        <v>7000</v>
      </c>
      <c r="D73" s="4">
        <f t="shared" si="0"/>
        <v>0</v>
      </c>
      <c r="E73" s="4">
        <f t="shared" si="0"/>
        <v>0</v>
      </c>
    </row>
    <row r="74" spans="1:5" s="1" customFormat="1" ht="16.5" customHeight="1">
      <c r="A74" s="6" t="s">
        <v>78</v>
      </c>
      <c r="B74" s="11" t="s">
        <v>79</v>
      </c>
      <c r="C74" s="4">
        <f t="shared" si="0"/>
        <v>7000</v>
      </c>
      <c r="D74" s="4">
        <f t="shared" si="0"/>
        <v>0</v>
      </c>
      <c r="E74" s="4">
        <f t="shared" si="0"/>
        <v>0</v>
      </c>
    </row>
    <row r="75" spans="1:5" s="1" customFormat="1" ht="30.75" customHeight="1">
      <c r="A75" s="6" t="s">
        <v>113</v>
      </c>
      <c r="B75" s="23" t="s">
        <v>114</v>
      </c>
      <c r="C75" s="4">
        <v>7000</v>
      </c>
      <c r="D75" s="4">
        <v>0</v>
      </c>
      <c r="E75" s="4">
        <v>0</v>
      </c>
    </row>
    <row r="76" spans="1:5" s="1" customFormat="1" ht="25.5" customHeight="1">
      <c r="A76" s="24" t="s">
        <v>71</v>
      </c>
      <c r="B76" s="26" t="s">
        <v>70</v>
      </c>
      <c r="C76" s="4">
        <f>C77</f>
        <v>5000</v>
      </c>
      <c r="D76" s="4">
        <f>D77</f>
        <v>0</v>
      </c>
      <c r="E76" s="4">
        <f>E77</f>
        <v>0</v>
      </c>
    </row>
    <row r="77" spans="1:5" s="1" customFormat="1" ht="24.75" customHeight="1">
      <c r="A77" s="24" t="s">
        <v>115</v>
      </c>
      <c r="B77" s="26" t="s">
        <v>116</v>
      </c>
      <c r="C77" s="4">
        <v>5000</v>
      </c>
      <c r="D77" s="4">
        <v>0</v>
      </c>
      <c r="E77" s="4">
        <v>0</v>
      </c>
    </row>
    <row r="78" spans="1:5" s="1" customFormat="1" ht="37.5" customHeight="1">
      <c r="A78" s="5" t="s">
        <v>50</v>
      </c>
      <c r="B78" s="9" t="s">
        <v>12</v>
      </c>
      <c r="C78" s="3">
        <f>C80+C83+C86</f>
        <v>44748</v>
      </c>
      <c r="D78" s="3">
        <f>D80+D83+D86</f>
        <v>26668</v>
      </c>
      <c r="E78" s="3">
        <f>E80+E83+E86</f>
        <v>24099</v>
      </c>
    </row>
    <row r="79" spans="1:5" s="1" customFormat="1" ht="71.25" customHeight="1">
      <c r="A79" s="59" t="s">
        <v>232</v>
      </c>
      <c r="B79" s="15" t="s">
        <v>81</v>
      </c>
      <c r="C79" s="4">
        <f>C80</f>
        <v>808</v>
      </c>
      <c r="D79" s="4">
        <f>D80</f>
        <v>744</v>
      </c>
      <c r="E79" s="4">
        <f>E80</f>
        <v>744</v>
      </c>
    </row>
    <row r="80" spans="1:5" s="1" customFormat="1" ht="89.25" customHeight="1">
      <c r="A80" s="6" t="s">
        <v>80</v>
      </c>
      <c r="B80" s="13" t="s">
        <v>278</v>
      </c>
      <c r="C80" s="4">
        <f aca="true" t="shared" si="1" ref="C80:E81">C81</f>
        <v>808</v>
      </c>
      <c r="D80" s="4">
        <f t="shared" si="1"/>
        <v>744</v>
      </c>
      <c r="E80" s="4">
        <f t="shared" si="1"/>
        <v>744</v>
      </c>
    </row>
    <row r="81" spans="1:5" s="1" customFormat="1" ht="80.25" customHeight="1">
      <c r="A81" s="6" t="s">
        <v>117</v>
      </c>
      <c r="B81" s="13" t="s">
        <v>154</v>
      </c>
      <c r="C81" s="4">
        <f t="shared" si="1"/>
        <v>808</v>
      </c>
      <c r="D81" s="4">
        <f t="shared" si="1"/>
        <v>744</v>
      </c>
      <c r="E81" s="4">
        <f t="shared" si="1"/>
        <v>744</v>
      </c>
    </row>
    <row r="82" spans="1:5" s="1" customFormat="1" ht="82.5" customHeight="1">
      <c r="A82" s="6" t="s">
        <v>118</v>
      </c>
      <c r="B82" s="40" t="s">
        <v>155</v>
      </c>
      <c r="C82" s="4">
        <v>808</v>
      </c>
      <c r="D82" s="4">
        <v>744</v>
      </c>
      <c r="E82" s="4">
        <v>744</v>
      </c>
    </row>
    <row r="83" spans="1:5" s="1" customFormat="1" ht="34.5" customHeight="1">
      <c r="A83" s="6" t="s">
        <v>51</v>
      </c>
      <c r="B83" s="21" t="s">
        <v>61</v>
      </c>
      <c r="C83" s="4">
        <f aca="true" t="shared" si="2" ref="C83:E84">C84</f>
        <v>21839</v>
      </c>
      <c r="D83" s="4">
        <f t="shared" si="2"/>
        <v>14395</v>
      </c>
      <c r="E83" s="4">
        <f t="shared" si="2"/>
        <v>10673</v>
      </c>
    </row>
    <row r="84" spans="1:5" s="1" customFormat="1" ht="34.5" customHeight="1">
      <c r="A84" s="6" t="s">
        <v>52</v>
      </c>
      <c r="B84" s="12" t="s">
        <v>27</v>
      </c>
      <c r="C84" s="4">
        <f t="shared" si="2"/>
        <v>21839</v>
      </c>
      <c r="D84" s="4">
        <f t="shared" si="2"/>
        <v>14395</v>
      </c>
      <c r="E84" s="4">
        <f t="shared" si="2"/>
        <v>10673</v>
      </c>
    </row>
    <row r="85" spans="1:5" s="1" customFormat="1" ht="37.5" customHeight="1">
      <c r="A85" s="6" t="s">
        <v>119</v>
      </c>
      <c r="B85" s="23" t="s">
        <v>120</v>
      </c>
      <c r="C85" s="4">
        <v>21839</v>
      </c>
      <c r="D85" s="4">
        <v>14395</v>
      </c>
      <c r="E85" s="4">
        <v>10673</v>
      </c>
    </row>
    <row r="86" spans="1:5" s="1" customFormat="1" ht="52.5" customHeight="1">
      <c r="A86" s="6" t="s">
        <v>209</v>
      </c>
      <c r="B86" s="38" t="s">
        <v>233</v>
      </c>
      <c r="C86" s="4">
        <f>10481+11620</f>
        <v>22101</v>
      </c>
      <c r="D86" s="4">
        <v>11529</v>
      </c>
      <c r="E86" s="4">
        <v>12682</v>
      </c>
    </row>
    <row r="87" spans="1:5" s="1" customFormat="1" ht="69" customHeight="1">
      <c r="A87" s="6" t="s">
        <v>210</v>
      </c>
      <c r="B87" s="38" t="s">
        <v>234</v>
      </c>
      <c r="C87" s="4">
        <f>10481+11620</f>
        <v>22101</v>
      </c>
      <c r="D87" s="4">
        <v>11529</v>
      </c>
      <c r="E87" s="4">
        <v>12682</v>
      </c>
    </row>
    <row r="88" spans="1:5" s="1" customFormat="1" ht="31.5" customHeight="1">
      <c r="A88" s="5" t="s">
        <v>175</v>
      </c>
      <c r="B88" s="68" t="s">
        <v>176</v>
      </c>
      <c r="C88" s="3">
        <f>C89+C92</f>
        <v>3809</v>
      </c>
      <c r="D88" s="3">
        <f>D89+D92</f>
        <v>1509</v>
      </c>
      <c r="E88" s="3">
        <f>E89+E92</f>
        <v>1508</v>
      </c>
    </row>
    <row r="89" spans="1:5" s="1" customFormat="1" ht="85.5" customHeight="1">
      <c r="A89" s="59" t="s">
        <v>235</v>
      </c>
      <c r="B89" s="57" t="s">
        <v>214</v>
      </c>
      <c r="C89" s="69">
        <f aca="true" t="shared" si="3" ref="C89:E90">C90</f>
        <v>3300</v>
      </c>
      <c r="D89" s="69">
        <f t="shared" si="3"/>
        <v>1300</v>
      </c>
      <c r="E89" s="69">
        <f t="shared" si="3"/>
        <v>1300</v>
      </c>
    </row>
    <row r="90" spans="1:5" s="1" customFormat="1" ht="57" customHeight="1">
      <c r="A90" s="6" t="s">
        <v>212</v>
      </c>
      <c r="B90" s="57" t="s">
        <v>215</v>
      </c>
      <c r="C90" s="69">
        <f t="shared" si="3"/>
        <v>3300</v>
      </c>
      <c r="D90" s="69">
        <f t="shared" si="3"/>
        <v>1300</v>
      </c>
      <c r="E90" s="69">
        <f t="shared" si="3"/>
        <v>1300</v>
      </c>
    </row>
    <row r="91" spans="1:5" s="1" customFormat="1" ht="65.25" customHeight="1">
      <c r="A91" s="6" t="s">
        <v>213</v>
      </c>
      <c r="B91" s="57" t="s">
        <v>216</v>
      </c>
      <c r="C91" s="69">
        <f>1300+2000</f>
        <v>3300</v>
      </c>
      <c r="D91" s="4">
        <v>1300</v>
      </c>
      <c r="E91" s="4">
        <v>1300</v>
      </c>
    </row>
    <row r="92" spans="1:5" s="1" customFormat="1" ht="22.5" customHeight="1">
      <c r="A92" s="6" t="s">
        <v>220</v>
      </c>
      <c r="B92" s="57" t="s">
        <v>217</v>
      </c>
      <c r="C92" s="69">
        <f aca="true" t="shared" si="4" ref="C92:E93">C93</f>
        <v>509</v>
      </c>
      <c r="D92" s="69">
        <f t="shared" si="4"/>
        <v>209</v>
      </c>
      <c r="E92" s="69">
        <f t="shared" si="4"/>
        <v>208</v>
      </c>
    </row>
    <row r="93" spans="1:5" s="1" customFormat="1" ht="67.5" customHeight="1">
      <c r="A93" s="6" t="s">
        <v>221</v>
      </c>
      <c r="B93" s="57" t="s">
        <v>218</v>
      </c>
      <c r="C93" s="69">
        <f t="shared" si="4"/>
        <v>509</v>
      </c>
      <c r="D93" s="69">
        <f t="shared" si="4"/>
        <v>209</v>
      </c>
      <c r="E93" s="69">
        <f t="shared" si="4"/>
        <v>208</v>
      </c>
    </row>
    <row r="94" spans="1:5" s="1" customFormat="1" ht="39.75" customHeight="1">
      <c r="A94" s="6" t="s">
        <v>222</v>
      </c>
      <c r="B94" s="57" t="s">
        <v>219</v>
      </c>
      <c r="C94" s="69">
        <f>209+300</f>
        <v>509</v>
      </c>
      <c r="D94" s="4">
        <v>209</v>
      </c>
      <c r="E94" s="4">
        <v>208</v>
      </c>
    </row>
    <row r="95" spans="1:5" s="1" customFormat="1" ht="27.75" customHeight="1">
      <c r="A95" s="5" t="s">
        <v>122</v>
      </c>
      <c r="B95" s="39" t="s">
        <v>121</v>
      </c>
      <c r="C95" s="3">
        <f aca="true" t="shared" si="5" ref="C95:E96">C96</f>
        <v>31080</v>
      </c>
      <c r="D95" s="3">
        <f t="shared" si="5"/>
        <v>25000</v>
      </c>
      <c r="E95" s="3">
        <f t="shared" si="5"/>
        <v>0</v>
      </c>
    </row>
    <row r="96" spans="1:5" s="1" customFormat="1" ht="22.5" customHeight="1">
      <c r="A96" s="6" t="s">
        <v>123</v>
      </c>
      <c r="B96" s="38" t="s">
        <v>124</v>
      </c>
      <c r="C96" s="4">
        <f t="shared" si="5"/>
        <v>31080</v>
      </c>
      <c r="D96" s="4">
        <f t="shared" si="5"/>
        <v>25000</v>
      </c>
      <c r="E96" s="4">
        <f t="shared" si="5"/>
        <v>0</v>
      </c>
    </row>
    <row r="97" spans="1:5" s="1" customFormat="1" ht="24.75" customHeight="1">
      <c r="A97" s="6" t="s">
        <v>125</v>
      </c>
      <c r="B97" s="38" t="s">
        <v>126</v>
      </c>
      <c r="C97" s="4">
        <v>31080</v>
      </c>
      <c r="D97" s="4">
        <v>25000</v>
      </c>
      <c r="E97" s="4">
        <v>0</v>
      </c>
    </row>
    <row r="98" spans="1:5" s="1" customFormat="1" ht="21" customHeight="1">
      <c r="A98" s="5" t="s">
        <v>53</v>
      </c>
      <c r="B98" s="60" t="s">
        <v>14</v>
      </c>
      <c r="C98" s="70">
        <f>C100+C102+C159+C184</f>
        <v>2836855.5700000003</v>
      </c>
      <c r="D98" s="70">
        <f>D100+D102+D159+D184</f>
        <v>2786329.17</v>
      </c>
      <c r="E98" s="70">
        <f>E100+E102+E159+E184</f>
        <v>2997636.15</v>
      </c>
    </row>
    <row r="99" spans="1:5" s="1" customFormat="1" ht="31.5" customHeight="1">
      <c r="A99" s="5" t="s">
        <v>54</v>
      </c>
      <c r="B99" s="60" t="s">
        <v>5</v>
      </c>
      <c r="C99" s="70">
        <f>C100+C102+C159+C184</f>
        <v>2836855.5700000003</v>
      </c>
      <c r="D99" s="70">
        <f>D100+D102+D159+D184</f>
        <v>2786329.17</v>
      </c>
      <c r="E99" s="70">
        <f>E100+E102+E159+E184</f>
        <v>2997636.15</v>
      </c>
    </row>
    <row r="100" spans="1:5" s="1" customFormat="1" ht="24.75" customHeight="1">
      <c r="A100" s="7" t="s">
        <v>83</v>
      </c>
      <c r="B100" s="61" t="s">
        <v>65</v>
      </c>
      <c r="C100" s="27">
        <f>C101</f>
        <v>2791</v>
      </c>
      <c r="D100" s="27">
        <f>D101</f>
        <v>479</v>
      </c>
      <c r="E100" s="27">
        <f>E101</f>
        <v>668</v>
      </c>
    </row>
    <row r="101" spans="1:5" s="1" customFormat="1" ht="34.5" customHeight="1">
      <c r="A101" s="8" t="s">
        <v>128</v>
      </c>
      <c r="B101" s="62" t="s">
        <v>151</v>
      </c>
      <c r="C101" s="4">
        <v>2791</v>
      </c>
      <c r="D101" s="4">
        <v>479</v>
      </c>
      <c r="E101" s="4">
        <v>668</v>
      </c>
    </row>
    <row r="102" spans="1:5" s="1" customFormat="1" ht="33.75" customHeight="1">
      <c r="A102" s="7" t="s">
        <v>84</v>
      </c>
      <c r="B102" s="61" t="s">
        <v>56</v>
      </c>
      <c r="C102" s="70">
        <f>C114+C103+C105+C106+C109+C113+C104+C111+C110+C112+C107+C108</f>
        <v>666499.5700000001</v>
      </c>
      <c r="D102" s="70">
        <f>D114+D103+D105+D106+D109+D113+D104+D111+D110+D112+D107+D108</f>
        <v>635531.1699999999</v>
      </c>
      <c r="E102" s="70">
        <f>E114+E103+E105+E106+E109+E113+E104+E111+E110+E112+E107+E108</f>
        <v>845395.15</v>
      </c>
    </row>
    <row r="103" spans="1:5" s="1" customFormat="1" ht="66" customHeight="1">
      <c r="A103" s="24" t="s">
        <v>140</v>
      </c>
      <c r="B103" s="26" t="s">
        <v>139</v>
      </c>
      <c r="C103" s="71">
        <f>78114+119306</f>
        <v>197420</v>
      </c>
      <c r="D103" s="71">
        <v>87638</v>
      </c>
      <c r="E103" s="71">
        <v>91201</v>
      </c>
    </row>
    <row r="104" spans="1:5" s="1" customFormat="1" ht="66" customHeight="1">
      <c r="A104" s="42" t="s">
        <v>161</v>
      </c>
      <c r="B104" s="43" t="s">
        <v>160</v>
      </c>
      <c r="C104" s="75">
        <f>27247.8-0.08</f>
        <v>27247.719999999998</v>
      </c>
      <c r="D104" s="71">
        <v>0</v>
      </c>
      <c r="E104" s="76">
        <v>2353.4</v>
      </c>
    </row>
    <row r="105" spans="1:5" s="1" customFormat="1" ht="38.25" customHeight="1">
      <c r="A105" s="24" t="s">
        <v>141</v>
      </c>
      <c r="B105" s="41" t="s">
        <v>148</v>
      </c>
      <c r="C105" s="71">
        <v>0</v>
      </c>
      <c r="D105" s="71">
        <v>2498.5</v>
      </c>
      <c r="E105" s="71">
        <f>607.57+2775.9</f>
        <v>3383.4700000000003</v>
      </c>
    </row>
    <row r="106" spans="1:5" s="1" customFormat="1" ht="24.75" customHeight="1" hidden="1">
      <c r="A106" s="24" t="s">
        <v>147</v>
      </c>
      <c r="B106" s="54" t="s">
        <v>162</v>
      </c>
      <c r="C106" s="71"/>
      <c r="D106" s="71"/>
      <c r="E106" s="71"/>
    </row>
    <row r="107" spans="1:5" s="1" customFormat="1" ht="69" customHeight="1">
      <c r="A107" s="24" t="s">
        <v>280</v>
      </c>
      <c r="B107" s="100" t="s">
        <v>288</v>
      </c>
      <c r="C107" s="71">
        <v>3138</v>
      </c>
      <c r="D107" s="71">
        <v>4707</v>
      </c>
      <c r="E107" s="71">
        <v>4706</v>
      </c>
    </row>
    <row r="108" spans="1:5" s="1" customFormat="1" ht="81" customHeight="1">
      <c r="A108" s="81" t="s">
        <v>281</v>
      </c>
      <c r="B108" s="26" t="s">
        <v>282</v>
      </c>
      <c r="C108" s="76">
        <v>32863.05</v>
      </c>
      <c r="D108" s="76">
        <v>12045.23</v>
      </c>
      <c r="E108" s="76">
        <v>0</v>
      </c>
    </row>
    <row r="109" spans="1:5" s="1" customFormat="1" ht="39" customHeight="1">
      <c r="A109" s="36" t="s">
        <v>142</v>
      </c>
      <c r="B109" s="35" t="s">
        <v>146</v>
      </c>
      <c r="C109" s="71">
        <v>0</v>
      </c>
      <c r="D109" s="71">
        <v>67838.05</v>
      </c>
      <c r="E109" s="71">
        <v>51246.09</v>
      </c>
    </row>
    <row r="110" spans="1:6" s="1" customFormat="1" ht="54.75" customHeight="1">
      <c r="A110" s="36" t="s">
        <v>179</v>
      </c>
      <c r="B110" s="35" t="s">
        <v>180</v>
      </c>
      <c r="C110" s="72">
        <v>75568</v>
      </c>
      <c r="D110" s="71">
        <v>80716</v>
      </c>
      <c r="E110" s="71">
        <f>72745</f>
        <v>72745</v>
      </c>
      <c r="F110" s="83"/>
    </row>
    <row r="111" spans="1:5" s="1" customFormat="1" ht="32.25" customHeight="1">
      <c r="A111" s="50" t="s">
        <v>174</v>
      </c>
      <c r="B111" s="49" t="s">
        <v>173</v>
      </c>
      <c r="C111" s="71">
        <v>893.9</v>
      </c>
      <c r="D111" s="71">
        <v>526</v>
      </c>
      <c r="E111" s="71">
        <v>525</v>
      </c>
    </row>
    <row r="112" spans="1:5" s="1" customFormat="1" ht="35.25" customHeight="1">
      <c r="A112" s="24" t="s">
        <v>143</v>
      </c>
      <c r="B112" s="35" t="s">
        <v>159</v>
      </c>
      <c r="C112" s="71">
        <v>54150.67</v>
      </c>
      <c r="D112" s="71">
        <v>0</v>
      </c>
      <c r="E112" s="71">
        <v>0</v>
      </c>
    </row>
    <row r="113" spans="1:5" s="1" customFormat="1" ht="33.75" customHeight="1">
      <c r="A113" s="24" t="s">
        <v>149</v>
      </c>
      <c r="B113" s="35" t="s">
        <v>150</v>
      </c>
      <c r="C113" s="71">
        <v>0</v>
      </c>
      <c r="D113" s="71">
        <v>76000</v>
      </c>
      <c r="E113" s="71">
        <v>117632.8</v>
      </c>
    </row>
    <row r="114" spans="1:5" s="1" customFormat="1" ht="24.75" customHeight="1">
      <c r="A114" s="8" t="s">
        <v>144</v>
      </c>
      <c r="B114" s="62" t="s">
        <v>145</v>
      </c>
      <c r="C114" s="71">
        <f>SUM(C115:C158)</f>
        <v>275218.23</v>
      </c>
      <c r="D114" s="71">
        <f>SUM(D115:D158)</f>
        <v>303562.38999999996</v>
      </c>
      <c r="E114" s="71">
        <f>SUM(E115:E158)</f>
        <v>501602.39</v>
      </c>
    </row>
    <row r="115" spans="1:5" s="1" customFormat="1" ht="69" customHeight="1">
      <c r="A115" s="8"/>
      <c r="B115" s="52" t="s">
        <v>251</v>
      </c>
      <c r="C115" s="71">
        <v>1501.23</v>
      </c>
      <c r="D115" s="71">
        <v>1561.28</v>
      </c>
      <c r="E115" s="71">
        <v>1244.29</v>
      </c>
    </row>
    <row r="116" spans="1:5" s="1" customFormat="1" ht="51" customHeight="1">
      <c r="A116" s="8"/>
      <c r="B116" s="53" t="s">
        <v>243</v>
      </c>
      <c r="C116" s="71">
        <v>20685</v>
      </c>
      <c r="D116" s="71">
        <v>20842.5</v>
      </c>
      <c r="E116" s="46">
        <v>0</v>
      </c>
    </row>
    <row r="117" spans="1:5" s="1" customFormat="1" ht="60.75" customHeight="1">
      <c r="A117" s="8"/>
      <c r="B117" s="52" t="s">
        <v>246</v>
      </c>
      <c r="C117" s="71">
        <v>8956</v>
      </c>
      <c r="D117" s="71">
        <v>8956</v>
      </c>
      <c r="E117" s="71">
        <v>8956</v>
      </c>
    </row>
    <row r="118" spans="1:5" s="1" customFormat="1" ht="54" customHeight="1">
      <c r="A118" s="8"/>
      <c r="B118" s="53" t="s">
        <v>244</v>
      </c>
      <c r="C118" s="71">
        <v>0</v>
      </c>
      <c r="D118" s="71">
        <v>0</v>
      </c>
      <c r="E118" s="46">
        <v>42224</v>
      </c>
    </row>
    <row r="119" spans="1:5" s="1" customFormat="1" ht="60.75" customHeight="1">
      <c r="A119" s="8"/>
      <c r="B119" s="53" t="s">
        <v>257</v>
      </c>
      <c r="C119" s="71">
        <v>40154</v>
      </c>
      <c r="D119" s="71">
        <v>44155</v>
      </c>
      <c r="E119" s="46">
        <v>23119</v>
      </c>
    </row>
    <row r="120" spans="1:5" s="1" customFormat="1" ht="67.5" customHeight="1">
      <c r="A120" s="8"/>
      <c r="B120" s="53" t="s">
        <v>252</v>
      </c>
      <c r="C120" s="71">
        <v>30068.9</v>
      </c>
      <c r="D120" s="71">
        <v>0</v>
      </c>
      <c r="E120" s="46">
        <v>0</v>
      </c>
    </row>
    <row r="121" spans="1:5" s="1" customFormat="1" ht="35.25" customHeight="1">
      <c r="A121" s="8"/>
      <c r="B121" s="53" t="s">
        <v>249</v>
      </c>
      <c r="C121" s="71">
        <v>7219</v>
      </c>
      <c r="D121" s="71">
        <v>7219</v>
      </c>
      <c r="E121" s="71">
        <v>7219</v>
      </c>
    </row>
    <row r="122" spans="1:5" s="1" customFormat="1" ht="34.5" customHeight="1">
      <c r="A122" s="8"/>
      <c r="B122" s="53" t="s">
        <v>260</v>
      </c>
      <c r="C122" s="71">
        <v>12869.6</v>
      </c>
      <c r="D122" s="71">
        <v>0</v>
      </c>
      <c r="E122" s="71">
        <v>0</v>
      </c>
    </row>
    <row r="123" spans="1:5" s="1" customFormat="1" ht="3.75" customHeight="1" hidden="1">
      <c r="A123" s="8"/>
      <c r="B123" s="53" t="s">
        <v>201</v>
      </c>
      <c r="C123" s="71"/>
      <c r="D123" s="71"/>
      <c r="E123" s="71"/>
    </row>
    <row r="124" spans="1:5" s="1" customFormat="1" ht="47.25" customHeight="1">
      <c r="A124" s="8"/>
      <c r="B124" s="53" t="s">
        <v>258</v>
      </c>
      <c r="C124" s="71">
        <v>0</v>
      </c>
      <c r="D124" s="71">
        <v>5070</v>
      </c>
      <c r="E124" s="46">
        <v>4341</v>
      </c>
    </row>
    <row r="125" spans="1:5" s="1" customFormat="1" ht="66.75" customHeight="1">
      <c r="A125" s="8"/>
      <c r="B125" s="53" t="s">
        <v>239</v>
      </c>
      <c r="C125" s="71">
        <v>0</v>
      </c>
      <c r="D125" s="71">
        <v>25000</v>
      </c>
      <c r="E125" s="71">
        <v>85663.62</v>
      </c>
    </row>
    <row r="126" spans="1:5" s="1" customFormat="1" ht="66" customHeight="1">
      <c r="A126" s="8"/>
      <c r="B126" s="53" t="s">
        <v>242</v>
      </c>
      <c r="C126" s="71">
        <v>699</v>
      </c>
      <c r="D126" s="71">
        <v>0</v>
      </c>
      <c r="E126" s="71">
        <v>0</v>
      </c>
    </row>
    <row r="127" spans="1:5" s="1" customFormat="1" ht="80.25" customHeight="1" hidden="1">
      <c r="A127" s="8"/>
      <c r="B127" s="53" t="s">
        <v>200</v>
      </c>
      <c r="C127" s="71"/>
      <c r="D127" s="71"/>
      <c r="E127" s="71"/>
    </row>
    <row r="128" spans="1:5" s="1" customFormat="1" ht="12" customHeight="1" hidden="1">
      <c r="A128" s="8"/>
      <c r="B128" s="53" t="s">
        <v>199</v>
      </c>
      <c r="C128" s="71"/>
      <c r="D128" s="71"/>
      <c r="E128" s="71"/>
    </row>
    <row r="129" spans="1:5" s="1" customFormat="1" ht="49.5" customHeight="1">
      <c r="A129" s="8"/>
      <c r="B129" s="53" t="s">
        <v>259</v>
      </c>
      <c r="C129" s="71">
        <v>0</v>
      </c>
      <c r="D129" s="71">
        <v>0</v>
      </c>
      <c r="E129" s="71">
        <v>8433</v>
      </c>
    </row>
    <row r="130" spans="1:5" s="1" customFormat="1" ht="35.25" customHeight="1" hidden="1">
      <c r="A130" s="8"/>
      <c r="B130" s="53" t="s">
        <v>198</v>
      </c>
      <c r="C130" s="71"/>
      <c r="D130" s="71"/>
      <c r="E130" s="71"/>
    </row>
    <row r="131" spans="1:5" s="1" customFormat="1" ht="33.75" customHeight="1" hidden="1">
      <c r="A131" s="8"/>
      <c r="B131" s="53" t="s">
        <v>197</v>
      </c>
      <c r="C131" s="71"/>
      <c r="D131" s="71"/>
      <c r="E131" s="71"/>
    </row>
    <row r="132" spans="1:6" s="1" customFormat="1" ht="34.5" customHeight="1">
      <c r="A132" s="8"/>
      <c r="B132" s="53" t="s">
        <v>255</v>
      </c>
      <c r="C132" s="71">
        <v>0</v>
      </c>
      <c r="D132" s="71">
        <f>85655-85655</f>
        <v>0</v>
      </c>
      <c r="E132" s="71">
        <f>102814-34863</f>
        <v>67951</v>
      </c>
      <c r="F132" s="82"/>
    </row>
    <row r="133" spans="1:5" s="1" customFormat="1" ht="9" customHeight="1" hidden="1">
      <c r="A133" s="8"/>
      <c r="B133" s="53" t="s">
        <v>196</v>
      </c>
      <c r="C133" s="71"/>
      <c r="D133" s="71"/>
      <c r="E133" s="71"/>
    </row>
    <row r="134" spans="1:5" s="1" customFormat="1" ht="48.75" customHeight="1">
      <c r="A134" s="8"/>
      <c r="B134" s="53" t="s">
        <v>250</v>
      </c>
      <c r="C134" s="71">
        <v>0</v>
      </c>
      <c r="D134" s="71">
        <v>1900</v>
      </c>
      <c r="E134" s="71">
        <v>17472</v>
      </c>
    </row>
    <row r="135" spans="1:5" s="1" customFormat="1" ht="1.5" customHeight="1" hidden="1">
      <c r="A135" s="8"/>
      <c r="B135" s="53" t="s">
        <v>195</v>
      </c>
      <c r="C135" s="71"/>
      <c r="D135" s="71"/>
      <c r="E135" s="71"/>
    </row>
    <row r="136" spans="1:5" s="1" customFormat="1" ht="39.75" customHeight="1">
      <c r="A136" s="8"/>
      <c r="B136" s="53" t="s">
        <v>254</v>
      </c>
      <c r="C136" s="71">
        <v>6319</v>
      </c>
      <c r="D136" s="71">
        <v>8765</v>
      </c>
      <c r="E136" s="71">
        <v>0</v>
      </c>
    </row>
    <row r="137" spans="1:7" s="1" customFormat="1" ht="50.25" customHeight="1">
      <c r="A137" s="8"/>
      <c r="B137" s="53" t="s">
        <v>256</v>
      </c>
      <c r="C137" s="71">
        <v>30475</v>
      </c>
      <c r="D137" s="71">
        <v>47970</v>
      </c>
      <c r="E137" s="71">
        <v>23370</v>
      </c>
      <c r="F137" s="55"/>
      <c r="G137" s="56"/>
    </row>
    <row r="138" spans="1:5" s="1" customFormat="1" ht="35.25" customHeight="1" hidden="1">
      <c r="A138" s="8"/>
      <c r="B138" s="53" t="s">
        <v>206</v>
      </c>
      <c r="C138" s="73"/>
      <c r="D138" s="73"/>
      <c r="E138" s="73"/>
    </row>
    <row r="139" spans="1:5" s="1" customFormat="1" ht="125.25" customHeight="1">
      <c r="A139" s="8"/>
      <c r="B139" s="63" t="s">
        <v>273</v>
      </c>
      <c r="C139" s="76">
        <v>0</v>
      </c>
      <c r="D139" s="76">
        <v>4455</v>
      </c>
      <c r="E139" s="76">
        <v>0</v>
      </c>
    </row>
    <row r="140" spans="1:5" s="1" customFormat="1" ht="46.5" customHeight="1">
      <c r="A140" s="8"/>
      <c r="B140" s="53" t="s">
        <v>247</v>
      </c>
      <c r="C140" s="71">
        <v>0</v>
      </c>
      <c r="D140" s="71">
        <v>0</v>
      </c>
      <c r="E140" s="46">
        <v>71853</v>
      </c>
    </row>
    <row r="141" spans="1:5" s="1" customFormat="1" ht="34.5" customHeight="1">
      <c r="A141" s="8"/>
      <c r="B141" s="53" t="s">
        <v>241</v>
      </c>
      <c r="C141" s="71">
        <v>0</v>
      </c>
      <c r="D141" s="71">
        <v>1000.8</v>
      </c>
      <c r="E141" s="71">
        <v>0</v>
      </c>
    </row>
    <row r="142" spans="1:5" s="1" customFormat="1" ht="22.5" customHeight="1" hidden="1">
      <c r="A142" s="8"/>
      <c r="B142" s="53" t="s">
        <v>194</v>
      </c>
      <c r="C142" s="71"/>
      <c r="D142" s="71"/>
      <c r="E142" s="71"/>
    </row>
    <row r="143" spans="1:5" s="1" customFormat="1" ht="38.25" customHeight="1" hidden="1">
      <c r="A143" s="8"/>
      <c r="B143" s="53" t="s">
        <v>193</v>
      </c>
      <c r="C143" s="71"/>
      <c r="D143" s="71"/>
      <c r="E143" s="71"/>
    </row>
    <row r="144" spans="1:5" s="1" customFormat="1" ht="20.25" customHeight="1" hidden="1">
      <c r="A144" s="8"/>
      <c r="B144" s="53" t="s">
        <v>192</v>
      </c>
      <c r="C144" s="71"/>
      <c r="D144" s="71"/>
      <c r="E144" s="71"/>
    </row>
    <row r="145" spans="1:5" s="1" customFormat="1" ht="53.25" customHeight="1">
      <c r="A145" s="8"/>
      <c r="B145" s="53" t="s">
        <v>245</v>
      </c>
      <c r="C145" s="71">
        <v>1680</v>
      </c>
      <c r="D145" s="71">
        <v>1680</v>
      </c>
      <c r="E145" s="71">
        <v>1680</v>
      </c>
    </row>
    <row r="146" spans="1:5" s="1" customFormat="1" ht="36" customHeight="1" hidden="1">
      <c r="A146" s="8"/>
      <c r="B146" s="53" t="s">
        <v>191</v>
      </c>
      <c r="C146" s="71"/>
      <c r="D146" s="71"/>
      <c r="E146" s="71"/>
    </row>
    <row r="147" spans="1:5" s="1" customFormat="1" ht="104.25" customHeight="1" hidden="1">
      <c r="A147" s="8"/>
      <c r="B147" s="53" t="s">
        <v>190</v>
      </c>
      <c r="C147" s="72"/>
      <c r="D147" s="71"/>
      <c r="E147" s="71"/>
    </row>
    <row r="148" spans="1:5" s="1" customFormat="1" ht="30" customHeight="1" hidden="1">
      <c r="A148" s="8"/>
      <c r="B148" s="53" t="s">
        <v>181</v>
      </c>
      <c r="C148" s="72"/>
      <c r="D148" s="71"/>
      <c r="E148" s="71"/>
    </row>
    <row r="149" spans="1:5" s="1" customFormat="1" ht="62.25" customHeight="1" hidden="1">
      <c r="A149" s="8"/>
      <c r="B149" s="77" t="s">
        <v>189</v>
      </c>
      <c r="C149" s="72"/>
      <c r="D149" s="71"/>
      <c r="E149" s="71"/>
    </row>
    <row r="150" spans="1:5" s="1" customFormat="1" ht="66" customHeight="1">
      <c r="A150" s="8"/>
      <c r="B150" s="63" t="s">
        <v>253</v>
      </c>
      <c r="C150" s="72">
        <v>6574</v>
      </c>
      <c r="D150" s="71">
        <v>0</v>
      </c>
      <c r="E150" s="71">
        <v>0</v>
      </c>
    </row>
    <row r="151" spans="1:5" s="1" customFormat="1" ht="62.25" customHeight="1" hidden="1">
      <c r="A151" s="8"/>
      <c r="B151" s="63" t="s">
        <v>188</v>
      </c>
      <c r="C151" s="72"/>
      <c r="D151" s="71"/>
      <c r="E151" s="71"/>
    </row>
    <row r="152" spans="1:5" s="1" customFormat="1" ht="36" customHeight="1" hidden="1">
      <c r="A152" s="8"/>
      <c r="B152" s="63" t="s">
        <v>187</v>
      </c>
      <c r="C152" s="72"/>
      <c r="D152" s="71"/>
      <c r="E152" s="71"/>
    </row>
    <row r="153" spans="1:5" s="1" customFormat="1" ht="54" customHeight="1">
      <c r="A153" s="8"/>
      <c r="B153" s="63" t="s">
        <v>240</v>
      </c>
      <c r="C153" s="72">
        <v>19597</v>
      </c>
      <c r="D153" s="71">
        <v>64730</v>
      </c>
      <c r="E153" s="71">
        <v>64729</v>
      </c>
    </row>
    <row r="154" spans="1:5" s="1" customFormat="1" ht="77.25" customHeight="1">
      <c r="A154" s="8"/>
      <c r="B154" s="63" t="s">
        <v>248</v>
      </c>
      <c r="C154" s="72">
        <v>52250</v>
      </c>
      <c r="D154" s="71">
        <v>55153</v>
      </c>
      <c r="E154" s="71">
        <v>42265</v>
      </c>
    </row>
    <row r="155" spans="1:5" s="1" customFormat="1" ht="55.5" customHeight="1">
      <c r="A155" s="8"/>
      <c r="B155" s="63" t="s">
        <v>274</v>
      </c>
      <c r="C155" s="78">
        <v>29600</v>
      </c>
      <c r="D155" s="78">
        <v>0</v>
      </c>
      <c r="E155" s="78">
        <v>0</v>
      </c>
    </row>
    <row r="156" spans="1:5" s="1" customFormat="1" ht="35.25" customHeight="1">
      <c r="A156" s="8"/>
      <c r="B156" s="63" t="s">
        <v>275</v>
      </c>
      <c r="C156" s="75">
        <v>4763.1</v>
      </c>
      <c r="D156" s="78">
        <v>0</v>
      </c>
      <c r="E156" s="78">
        <v>0</v>
      </c>
    </row>
    <row r="157" spans="1:5" s="1" customFormat="1" ht="49.5" customHeight="1">
      <c r="A157" s="8"/>
      <c r="B157" s="63" t="s">
        <v>276</v>
      </c>
      <c r="C157" s="76">
        <v>0</v>
      </c>
      <c r="D157" s="76">
        <v>5104.81</v>
      </c>
      <c r="E157" s="76">
        <v>31082.48</v>
      </c>
    </row>
    <row r="158" spans="1:5" s="1" customFormat="1" ht="33.75" customHeight="1">
      <c r="A158" s="8"/>
      <c r="B158" s="63" t="s">
        <v>289</v>
      </c>
      <c r="C158" s="76">
        <v>1807.4</v>
      </c>
      <c r="D158" s="78">
        <v>0</v>
      </c>
      <c r="E158" s="78">
        <v>0</v>
      </c>
    </row>
    <row r="159" spans="1:5" s="1" customFormat="1" ht="28.5" customHeight="1">
      <c r="A159" s="7" t="s">
        <v>85</v>
      </c>
      <c r="B159" s="64" t="s">
        <v>69</v>
      </c>
      <c r="C159" s="70">
        <f>C161+C160+C181+C175+C176+C178+C180+C177+C174+C179</f>
        <v>2166565</v>
      </c>
      <c r="D159" s="70">
        <f>D161+D160+D181+D175+D176+D178+D180+D177+D174+D179</f>
        <v>2148819</v>
      </c>
      <c r="E159" s="70">
        <f>E161+E160+E181+E175+E176+E178+E180+E177+E174+E179</f>
        <v>2150073</v>
      </c>
    </row>
    <row r="160" spans="1:5" s="1" customFormat="1" ht="33.75" customHeight="1">
      <c r="A160" s="8" t="s">
        <v>129</v>
      </c>
      <c r="B160" s="26" t="s">
        <v>236</v>
      </c>
      <c r="C160" s="4">
        <v>89991</v>
      </c>
      <c r="D160" s="4">
        <v>92943</v>
      </c>
      <c r="E160" s="46">
        <v>96087</v>
      </c>
    </row>
    <row r="161" spans="1:5" ht="36" customHeight="1">
      <c r="A161" s="8" t="s">
        <v>127</v>
      </c>
      <c r="B161" s="62" t="s">
        <v>130</v>
      </c>
      <c r="C161" s="71">
        <f>C162+C163+C164+C165+C166+C167+C168+C169+C170+C171+C172+C173</f>
        <v>34388</v>
      </c>
      <c r="D161" s="71">
        <f>D162+D163+D164+D165+D166+D167+D168+D169+D170+D171+D172+D173</f>
        <v>34330</v>
      </c>
      <c r="E161" s="71">
        <f>E162+E163+E164+E165+E166+E167+E168+E169+E170+E171+E172+E173</f>
        <v>34335</v>
      </c>
    </row>
    <row r="162" spans="1:5" ht="70.5" customHeight="1">
      <c r="A162" s="8"/>
      <c r="B162" s="65" t="s">
        <v>264</v>
      </c>
      <c r="C162" s="71">
        <v>5160</v>
      </c>
      <c r="D162" s="71">
        <v>5102</v>
      </c>
      <c r="E162" s="46">
        <v>5107</v>
      </c>
    </row>
    <row r="163" spans="1:5" ht="64.5" customHeight="1">
      <c r="A163" s="8"/>
      <c r="B163" s="62" t="s">
        <v>265</v>
      </c>
      <c r="C163" s="71">
        <v>6545</v>
      </c>
      <c r="D163" s="71">
        <v>6545</v>
      </c>
      <c r="E163" s="71">
        <v>6545</v>
      </c>
    </row>
    <row r="164" spans="1:5" ht="112.5" customHeight="1" hidden="1">
      <c r="A164" s="8"/>
      <c r="B164" s="65" t="s">
        <v>207</v>
      </c>
      <c r="C164" s="71"/>
      <c r="D164" s="71"/>
      <c r="E164" s="71"/>
    </row>
    <row r="165" spans="1:5" ht="69" customHeight="1">
      <c r="A165" s="8"/>
      <c r="B165" s="65" t="s">
        <v>261</v>
      </c>
      <c r="C165" s="71">
        <v>429</v>
      </c>
      <c r="D165" s="71">
        <v>429</v>
      </c>
      <c r="E165" s="71">
        <v>429</v>
      </c>
    </row>
    <row r="166" spans="1:5" ht="30" customHeight="1">
      <c r="A166" s="8"/>
      <c r="B166" s="35" t="s">
        <v>272</v>
      </c>
      <c r="C166" s="71">
        <v>10823</v>
      </c>
      <c r="D166" s="71">
        <v>10823</v>
      </c>
      <c r="E166" s="71">
        <v>10823</v>
      </c>
    </row>
    <row r="167" spans="1:5" ht="54" customHeight="1">
      <c r="A167" s="8"/>
      <c r="B167" s="35" t="s">
        <v>266</v>
      </c>
      <c r="C167" s="71">
        <v>4071</v>
      </c>
      <c r="D167" s="71">
        <v>4071</v>
      </c>
      <c r="E167" s="71">
        <v>4071</v>
      </c>
    </row>
    <row r="168" spans="1:5" ht="60.75" customHeight="1">
      <c r="A168" s="8"/>
      <c r="B168" s="35" t="s">
        <v>267</v>
      </c>
      <c r="C168" s="71">
        <v>662</v>
      </c>
      <c r="D168" s="71">
        <v>662</v>
      </c>
      <c r="E168" s="71">
        <v>662</v>
      </c>
    </row>
    <row r="169" spans="1:5" ht="69" customHeight="1">
      <c r="A169" s="8"/>
      <c r="B169" s="35" t="s">
        <v>268</v>
      </c>
      <c r="C169" s="71">
        <v>832</v>
      </c>
      <c r="D169" s="71">
        <v>832</v>
      </c>
      <c r="E169" s="46">
        <v>832</v>
      </c>
    </row>
    <row r="170" spans="1:5" ht="170.25" customHeight="1">
      <c r="A170" s="8"/>
      <c r="B170" s="35" t="s">
        <v>269</v>
      </c>
      <c r="C170" s="71">
        <v>956</v>
      </c>
      <c r="D170" s="71">
        <v>956</v>
      </c>
      <c r="E170" s="46">
        <v>956</v>
      </c>
    </row>
    <row r="171" spans="1:6" ht="75.75" customHeight="1">
      <c r="A171" s="8"/>
      <c r="B171" s="35" t="s">
        <v>271</v>
      </c>
      <c r="C171" s="71">
        <v>2043</v>
      </c>
      <c r="D171" s="71">
        <v>2043</v>
      </c>
      <c r="E171" s="71">
        <v>2043</v>
      </c>
      <c r="F171" s="1"/>
    </row>
    <row r="172" spans="1:5" ht="148.5" customHeight="1">
      <c r="A172" s="8"/>
      <c r="B172" s="35" t="s">
        <v>270</v>
      </c>
      <c r="C172" s="71">
        <v>2867</v>
      </c>
      <c r="D172" s="71">
        <v>2867</v>
      </c>
      <c r="E172" s="71">
        <v>2867</v>
      </c>
    </row>
    <row r="173" spans="1:5" ht="129" customHeight="1" hidden="1">
      <c r="A173" s="8"/>
      <c r="B173" s="35" t="s">
        <v>208</v>
      </c>
      <c r="C173" s="71"/>
      <c r="D173" s="71"/>
      <c r="E173" s="71"/>
    </row>
    <row r="174" spans="1:5" ht="76.5" customHeight="1">
      <c r="A174" s="34" t="s">
        <v>183</v>
      </c>
      <c r="B174" s="35" t="s">
        <v>184</v>
      </c>
      <c r="C174" s="4">
        <v>48783</v>
      </c>
      <c r="D174" s="4">
        <v>48783</v>
      </c>
      <c r="E174" s="4">
        <v>48783</v>
      </c>
    </row>
    <row r="175" spans="1:5" ht="50.25" customHeight="1">
      <c r="A175" s="8" t="s">
        <v>133</v>
      </c>
      <c r="B175" s="35" t="s">
        <v>131</v>
      </c>
      <c r="C175" s="4">
        <v>37296</v>
      </c>
      <c r="D175" s="4">
        <v>17551</v>
      </c>
      <c r="E175" s="46">
        <v>15357</v>
      </c>
    </row>
    <row r="176" spans="1:5" ht="57.75" customHeight="1">
      <c r="A176" s="34" t="s">
        <v>137</v>
      </c>
      <c r="B176" s="35" t="s">
        <v>136</v>
      </c>
      <c r="C176" s="4">
        <v>2</v>
      </c>
      <c r="D176" s="4">
        <v>1070</v>
      </c>
      <c r="E176" s="4">
        <v>52</v>
      </c>
    </row>
    <row r="177" spans="1:5" ht="48.75" customHeight="1">
      <c r="A177" s="34" t="s">
        <v>169</v>
      </c>
      <c r="B177" s="37" t="s">
        <v>170</v>
      </c>
      <c r="C177" s="4">
        <v>1201</v>
      </c>
      <c r="D177" s="46">
        <v>1196</v>
      </c>
      <c r="E177" s="46">
        <v>1249</v>
      </c>
    </row>
    <row r="178" spans="1:5" ht="72" customHeight="1">
      <c r="A178" s="34" t="s">
        <v>134</v>
      </c>
      <c r="B178" s="35" t="s">
        <v>135</v>
      </c>
      <c r="C178" s="4">
        <v>0</v>
      </c>
      <c r="D178" s="4">
        <v>0</v>
      </c>
      <c r="E178" s="46">
        <v>1264</v>
      </c>
    </row>
    <row r="179" spans="1:5" ht="63.75" customHeight="1">
      <c r="A179" s="34" t="s">
        <v>185</v>
      </c>
      <c r="B179" s="35" t="s">
        <v>186</v>
      </c>
      <c r="C179" s="4">
        <v>56325</v>
      </c>
      <c r="D179" s="4">
        <v>56325</v>
      </c>
      <c r="E179" s="4">
        <v>56325</v>
      </c>
    </row>
    <row r="180" spans="1:5" ht="42" customHeight="1">
      <c r="A180" s="34" t="s">
        <v>138</v>
      </c>
      <c r="B180" s="35" t="s">
        <v>156</v>
      </c>
      <c r="C180" s="4">
        <v>1958</v>
      </c>
      <c r="D180" s="4">
        <v>0</v>
      </c>
      <c r="E180" s="46">
        <v>0</v>
      </c>
    </row>
    <row r="181" spans="1:5" ht="30" customHeight="1">
      <c r="A181" s="8" t="s">
        <v>132</v>
      </c>
      <c r="B181" s="62" t="s">
        <v>157</v>
      </c>
      <c r="C181" s="71">
        <f>C182+C183</f>
        <v>1896621</v>
      </c>
      <c r="D181" s="71">
        <f>D182+D183</f>
        <v>1896621</v>
      </c>
      <c r="E181" s="71">
        <f>E182+E183</f>
        <v>1896621</v>
      </c>
    </row>
    <row r="182" spans="1:5" ht="169.5" customHeight="1">
      <c r="A182" s="8"/>
      <c r="B182" s="74" t="s">
        <v>262</v>
      </c>
      <c r="C182" s="71">
        <v>1628773</v>
      </c>
      <c r="D182" s="71">
        <v>1628773</v>
      </c>
      <c r="E182" s="71">
        <v>1628773</v>
      </c>
    </row>
    <row r="183" spans="1:5" ht="117.75" customHeight="1">
      <c r="A183" s="8"/>
      <c r="B183" s="65" t="s">
        <v>263</v>
      </c>
      <c r="C183" s="71">
        <v>267848</v>
      </c>
      <c r="D183" s="71">
        <v>267848</v>
      </c>
      <c r="E183" s="71">
        <v>267848</v>
      </c>
    </row>
    <row r="184" spans="1:5" ht="24" customHeight="1">
      <c r="A184" s="48" t="s">
        <v>164</v>
      </c>
      <c r="B184" s="64" t="s">
        <v>165</v>
      </c>
      <c r="C184" s="70">
        <f>C185</f>
        <v>1000</v>
      </c>
      <c r="D184" s="70">
        <f>D185</f>
        <v>1500</v>
      </c>
      <c r="E184" s="70">
        <f>E185</f>
        <v>1500</v>
      </c>
    </row>
    <row r="185" spans="1:5" ht="29.25" customHeight="1">
      <c r="A185" s="24" t="s">
        <v>166</v>
      </c>
      <c r="B185" s="65" t="s">
        <v>167</v>
      </c>
      <c r="C185" s="71">
        <f>C187</f>
        <v>1000</v>
      </c>
      <c r="D185" s="71">
        <f>D187</f>
        <v>1500</v>
      </c>
      <c r="E185" s="71">
        <f>E187</f>
        <v>1500</v>
      </c>
    </row>
    <row r="186" spans="1:5" ht="46.5" customHeight="1" hidden="1">
      <c r="A186" s="24"/>
      <c r="B186" s="35" t="s">
        <v>182</v>
      </c>
      <c r="C186" s="71">
        <v>0</v>
      </c>
      <c r="D186" s="71">
        <v>0</v>
      </c>
      <c r="E186" s="71">
        <v>0</v>
      </c>
    </row>
    <row r="187" spans="1:5" ht="54" customHeight="1">
      <c r="A187" s="24"/>
      <c r="B187" s="14" t="s">
        <v>277</v>
      </c>
      <c r="C187" s="79">
        <v>1000</v>
      </c>
      <c r="D187" s="80">
        <v>1500</v>
      </c>
      <c r="E187" s="80">
        <v>1500</v>
      </c>
    </row>
    <row r="188" spans="1:5" ht="15.75">
      <c r="A188" s="5"/>
      <c r="B188" s="9" t="s">
        <v>4</v>
      </c>
      <c r="C188" s="3">
        <f>C20+C98</f>
        <v>6438013.17</v>
      </c>
      <c r="D188" s="3">
        <f>D20+D98</f>
        <v>6578040.97</v>
      </c>
      <c r="E188" s="3">
        <f>E20+E98</f>
        <v>6591292.95</v>
      </c>
    </row>
    <row r="189" spans="1:5" ht="11.25">
      <c r="A189" s="1"/>
      <c r="B189" s="1"/>
      <c r="C189" s="1"/>
      <c r="D189" s="1"/>
      <c r="E189" s="1"/>
    </row>
    <row r="190" spans="1:3" ht="11.25">
      <c r="A190" s="1"/>
      <c r="B190" s="1"/>
      <c r="C190" s="1"/>
    </row>
    <row r="191" spans="1:3" ht="11.25">
      <c r="A191" s="1"/>
      <c r="B191" s="1"/>
      <c r="C191" s="1"/>
    </row>
    <row r="192" spans="1:3" ht="11.25">
      <c r="A192" s="1"/>
      <c r="B192" s="1"/>
      <c r="C192" s="1"/>
    </row>
    <row r="193" spans="1:3" ht="11.25">
      <c r="A193" s="1"/>
      <c r="B193" s="1"/>
      <c r="C193" s="1"/>
    </row>
    <row r="194" spans="1:3" ht="11.25">
      <c r="A194" s="1"/>
      <c r="B194" s="1"/>
      <c r="C194" s="1"/>
    </row>
    <row r="195" spans="1:3" ht="11.25">
      <c r="A195" s="1"/>
      <c r="B195" s="1"/>
      <c r="C195" s="1"/>
    </row>
    <row r="196" spans="1:3" ht="11.25">
      <c r="A196" s="1"/>
      <c r="B196" s="1"/>
      <c r="C196" s="1"/>
    </row>
    <row r="197" spans="1:3" ht="11.25">
      <c r="A197" s="1"/>
      <c r="B197" s="1"/>
      <c r="C197" s="1"/>
    </row>
    <row r="198" spans="1:3" ht="11.25">
      <c r="A198" s="1"/>
      <c r="B198" s="1"/>
      <c r="C198" s="1"/>
    </row>
    <row r="199" spans="1:3" ht="11.25">
      <c r="A199" s="1"/>
      <c r="B199" s="1"/>
      <c r="C199" s="1"/>
    </row>
    <row r="200" spans="1:3" ht="11.25">
      <c r="A200" s="1"/>
      <c r="B200" s="1"/>
      <c r="C200" s="1"/>
    </row>
    <row r="201" spans="1:3" ht="11.25">
      <c r="A201" s="1"/>
      <c r="B201" s="1"/>
      <c r="C201" s="1"/>
    </row>
    <row r="202" spans="1:3" ht="11.25">
      <c r="A202" s="1"/>
      <c r="B202" s="1"/>
      <c r="C202" s="1"/>
    </row>
    <row r="203" spans="1:3" ht="11.25">
      <c r="A203" s="1"/>
      <c r="B203" s="1"/>
      <c r="C203" s="1"/>
    </row>
    <row r="204" spans="1:3" ht="11.25">
      <c r="A204" s="1"/>
      <c r="B204" s="1"/>
      <c r="C204" s="1"/>
    </row>
    <row r="205" spans="1:3" ht="11.25">
      <c r="A205" s="1"/>
      <c r="B205" s="1"/>
      <c r="C205" s="1"/>
    </row>
    <row r="206" spans="2:3" ht="11.25">
      <c r="B206" s="1"/>
      <c r="C206" s="1"/>
    </row>
    <row r="207" spans="2:3" ht="11.25">
      <c r="B207" s="1"/>
      <c r="C207" s="1"/>
    </row>
    <row r="208" spans="2:3" ht="11.25">
      <c r="B208" s="1"/>
      <c r="C208" s="1"/>
    </row>
    <row r="209" spans="2:3" ht="11.25">
      <c r="B209" s="1"/>
      <c r="C209" s="1"/>
    </row>
    <row r="210" spans="2:3" ht="11.25">
      <c r="B210" s="1"/>
      <c r="C210" s="1"/>
    </row>
    <row r="211" spans="2:3" ht="11.25">
      <c r="B211" s="1"/>
      <c r="C211" s="1"/>
    </row>
    <row r="212" spans="2:3" ht="11.25">
      <c r="B212" s="1"/>
      <c r="C212" s="1"/>
    </row>
    <row r="213" spans="2:3" ht="11.25">
      <c r="B213" s="1"/>
      <c r="C213" s="1"/>
    </row>
    <row r="214" spans="2:3" ht="11.25">
      <c r="B214" s="1"/>
      <c r="C214" s="1"/>
    </row>
    <row r="215" spans="2:3" ht="11.25">
      <c r="B215" s="1"/>
      <c r="C215" s="1"/>
    </row>
    <row r="216" spans="2:3" ht="11.25">
      <c r="B216" s="1"/>
      <c r="C216" s="1"/>
    </row>
    <row r="217" spans="2:3" ht="11.25">
      <c r="B217" s="1"/>
      <c r="C217" s="1"/>
    </row>
    <row r="218" spans="2:3" ht="11.25">
      <c r="B218" s="1"/>
      <c r="C218" s="1"/>
    </row>
    <row r="219" spans="2:3" ht="11.25">
      <c r="B219" s="1"/>
      <c r="C219" s="1"/>
    </row>
    <row r="220" spans="2:3" ht="11.25">
      <c r="B220" s="1"/>
      <c r="C220" s="1"/>
    </row>
    <row r="221" spans="2:3" ht="11.25">
      <c r="B221" s="1"/>
      <c r="C221" s="1"/>
    </row>
    <row r="222" spans="2:3" ht="11.25">
      <c r="B222" s="1"/>
      <c r="C222" s="1"/>
    </row>
    <row r="223" spans="2:3" ht="11.25">
      <c r="B223" s="1"/>
      <c r="C223" s="1"/>
    </row>
    <row r="65501" ht="11.25">
      <c r="B65501" s="33"/>
    </row>
    <row r="65502" ht="11.25">
      <c r="B65502" s="33"/>
    </row>
  </sheetData>
  <sheetProtection/>
  <mergeCells count="19">
    <mergeCell ref="A7:E7"/>
    <mergeCell ref="A1:E1"/>
    <mergeCell ref="A2:E2"/>
    <mergeCell ref="A3:E3"/>
    <mergeCell ref="A4:E4"/>
    <mergeCell ref="A5:E5"/>
    <mergeCell ref="A6:E6"/>
    <mergeCell ref="A15:E15"/>
    <mergeCell ref="B17:C17"/>
    <mergeCell ref="A18:A19"/>
    <mergeCell ref="B18:B19"/>
    <mergeCell ref="C18:C19"/>
    <mergeCell ref="D18:E18"/>
    <mergeCell ref="A8:E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Шабалаев Игорь Викторович</cp:lastModifiedBy>
  <cp:lastPrinted>2021-03-15T14:08:33Z</cp:lastPrinted>
  <dcterms:created xsi:type="dcterms:W3CDTF">2014-09-23T14:42:25Z</dcterms:created>
  <dcterms:modified xsi:type="dcterms:W3CDTF">2021-03-15T14:09:56Z</dcterms:modified>
  <cp:category/>
  <cp:version/>
  <cp:contentType/>
  <cp:contentStatus/>
</cp:coreProperties>
</file>