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" windowWidth="21467" windowHeight="8130" activeTab="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1'!$A$23:$N$99</definedName>
    <definedName name="_xlnm.Print_Titles" localSheetId="0">'Приложение 1'!$22:$24</definedName>
    <definedName name="_xlnm.Print_Area" localSheetId="0">'Приложение 1'!$A$5:$N$192</definedName>
  </definedNames>
  <calcPr fullCalcOnLoad="1"/>
</workbook>
</file>

<file path=xl/sharedStrings.xml><?xml version="1.0" encoding="utf-8"?>
<sst xmlns="http://schemas.openxmlformats.org/spreadsheetml/2006/main" count="747" uniqueCount="398">
  <si>
    <t>5.3.</t>
  </si>
  <si>
    <t>5.3.1.</t>
  </si>
  <si>
    <t>5.6.</t>
  </si>
  <si>
    <t>5.6.1.</t>
  </si>
  <si>
    <t>5.7.</t>
  </si>
  <si>
    <t>5.7.1.</t>
  </si>
  <si>
    <t>5.7.2.</t>
  </si>
  <si>
    <t>5.8.</t>
  </si>
  <si>
    <t>5.8.1.</t>
  </si>
  <si>
    <t>6.1.</t>
  </si>
  <si>
    <t>6.1.1.</t>
  </si>
  <si>
    <t>6.1.2.</t>
  </si>
  <si>
    <t>7.1.</t>
  </si>
  <si>
    <t>7.2.</t>
  </si>
  <si>
    <t>Бюджет Воскресенского муниципального района</t>
  </si>
  <si>
    <t>Воскресенского муниципального района</t>
  </si>
  <si>
    <t>№ п/п</t>
  </si>
  <si>
    <t xml:space="preserve">Наименование задач и мероприятий </t>
  </si>
  <si>
    <t>2</t>
  </si>
  <si>
    <t>3</t>
  </si>
  <si>
    <t>4</t>
  </si>
  <si>
    <t>5</t>
  </si>
  <si>
    <t>Срок реализации</t>
  </si>
  <si>
    <t>1.1.</t>
  </si>
  <si>
    <t>За счет основной деятельности администрации</t>
  </si>
  <si>
    <t xml:space="preserve">За счет основной деятельности администрации </t>
  </si>
  <si>
    <t>1.2.</t>
  </si>
  <si>
    <t>1.3.</t>
  </si>
  <si>
    <t>1.4.</t>
  </si>
  <si>
    <t>1.5.</t>
  </si>
  <si>
    <t>1.6.</t>
  </si>
  <si>
    <t>2.1.</t>
  </si>
  <si>
    <t>2.1.2.</t>
  </si>
  <si>
    <t>2.2.</t>
  </si>
  <si>
    <t>2.2.1.</t>
  </si>
  <si>
    <t>2.3.</t>
  </si>
  <si>
    <t>2.3.1.</t>
  </si>
  <si>
    <t>3.1.</t>
  </si>
  <si>
    <t>3.2.</t>
  </si>
  <si>
    <t>3.3.</t>
  </si>
  <si>
    <t>4.1.</t>
  </si>
  <si>
    <t>5.1.</t>
  </si>
  <si>
    <t>5.1.1.</t>
  </si>
  <si>
    <t>5.1.2.</t>
  </si>
  <si>
    <t>5.1.3.</t>
  </si>
  <si>
    <t xml:space="preserve">Формирование сводного доклада по показателям эффективности деятельности органов местного самоуправления Воскресенского муниципального района.  </t>
  </si>
  <si>
    <t>5.2.</t>
  </si>
  <si>
    <t>5.2.1.</t>
  </si>
  <si>
    <t>5.2.2.</t>
  </si>
  <si>
    <t>5.2.3.</t>
  </si>
  <si>
    <t>Развитие сферы закупок и внедрение Стандарта развития конкуренции на территории Воскресенского муниципального района</t>
  </si>
  <si>
    <t>2.1.1.</t>
  </si>
  <si>
    <t>2017 г.</t>
  </si>
  <si>
    <t xml:space="preserve">Создание условий для осуществления присмотра и ухода за детьми, содержания детей в дошкольных образовательных учреждениях </t>
  </si>
  <si>
    <t>2.1.3.</t>
  </si>
  <si>
    <t>2.1.4.</t>
  </si>
  <si>
    <t>Всего:</t>
  </si>
  <si>
    <t>2.2.2.</t>
  </si>
  <si>
    <t xml:space="preserve">Укрепление материально-технической базы муниципальных общеобразовательных учреждений Воскресенского муниципального района, </t>
  </si>
  <si>
    <t xml:space="preserve">Выплата грантов Губернатора Московской области лучшим муниципальным общеобразовательным учреждениям Воскресенского муниципального района </t>
  </si>
  <si>
    <t>2.2.3.</t>
  </si>
  <si>
    <t>Обеспечение государственных гарантий реализации прав граждан  на получение общедоступного и бесплатного дошкольного образования,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</si>
  <si>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деятельности организаций дополнительного образования детей в сфере культуры</t>
  </si>
  <si>
    <t>2.3.2.</t>
  </si>
  <si>
    <t>2.3.3.</t>
  </si>
  <si>
    <t>Комплектование книжных фондов муниципальных библиотек Воскресенского муниципального района</t>
  </si>
  <si>
    <t>Проведение праздничных и культурно-массовых мероприятий</t>
  </si>
  <si>
    <t>3.4.</t>
  </si>
  <si>
    <t>Обеспечение государственных гарантий реализации прав граждан на получение общедоступного и бесплатного общего образования в муниципальных общеобразовательных организациях, (за исключением расходов на содержание зданий и оплату коммунальных услуг) всего,    в т.ч.</t>
  </si>
  <si>
    <t>3.5.</t>
  </si>
  <si>
    <t>Укрепление материально-технической базы учреждений культуры путем проведения ремонтов и материально-технического переоснащения</t>
  </si>
  <si>
    <t>Обеспечение деятельности учреждений культурно-досугового типа</t>
  </si>
  <si>
    <t>Обеспечение деятельности муниципальных библиотек</t>
  </si>
  <si>
    <t>Проектно-изыскательские работы  и реконструкция здания МУ "СКИ "Лидер"</t>
  </si>
  <si>
    <t>Организация и проведение мероприятий по патриотическому воспитанию молодежи, поддержки талантливой молодежи, молодежных социально-значимых инициатив</t>
  </si>
  <si>
    <t>Проведение официальных физкультурно-оздоровительных мероприятий</t>
  </si>
  <si>
    <t>4.6.</t>
  </si>
  <si>
    <t>Итого по 2.1.</t>
  </si>
  <si>
    <t>Создание условий для развития общего образования</t>
  </si>
  <si>
    <t>Дополнительное образование и воспитание</t>
  </si>
  <si>
    <t>Итого по 2.2.</t>
  </si>
  <si>
    <t>Итого по 2.3.</t>
  </si>
  <si>
    <t>ИТОГО по Разделу 2</t>
  </si>
  <si>
    <t>Итого по 5.1.</t>
  </si>
  <si>
    <t>Освещение деятельности органов местного самоуправления в средствах массовой информации Воскресенского муниципального района</t>
  </si>
  <si>
    <t>Повышение информированности населения о реализации социально-значимых мероприятий</t>
  </si>
  <si>
    <t>Прединвестиционная подготовка и сопровождение инвестиционных проектов, имеющих приоритетное значение для социально-экономического развития района.</t>
  </si>
  <si>
    <t xml:space="preserve">Осуществление мониторинга инвестиционных процессов на территории Воскресенского муниципального района </t>
  </si>
  <si>
    <t>5.3.2.</t>
  </si>
  <si>
    <t>Подготовка инвестиционных площадок</t>
  </si>
  <si>
    <t>Мероприятия по своевременному оформлению договоров аренды земельных участков</t>
  </si>
  <si>
    <t>Оценка рыночной стоимости земельных участков для выставления на торги по продаже права собственности и права аренды, а также для определения выкупной стоимости</t>
  </si>
  <si>
    <t xml:space="preserve">ИТОГО по Разделу 1. </t>
  </si>
  <si>
    <t>ИТОГО по Разделу 3</t>
  </si>
  <si>
    <t>Ежегодная разработка прогноза социально-экономического развития Воскресенского муниципального района в соответствии с системой показателей социально-экономического развития Московской области.</t>
  </si>
  <si>
    <t>Повышение уровня инвестиционной привлекательности Воскресенского муниципального района</t>
  </si>
  <si>
    <t>Размещение информации об инвестиционных проектах, нуждающихся в дополнительных инвестициях на инвестиционном портале Воскресенского муниципального района (vosinvest.ru) и на Инвестиционном портале Московской области (invest.mosreg.ru)</t>
  </si>
  <si>
    <t>5.2.4.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</si>
  <si>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</si>
  <si>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>ИТОГО по Разделу 4</t>
  </si>
  <si>
    <t>Итого по 5.2.</t>
  </si>
  <si>
    <t xml:space="preserve">Проведение публичных слушаний по проектам генеральных планов городских и сельских поселений Воскресенского муниципального района </t>
  </si>
  <si>
    <t>Проведение публичных слушаний по проекту правил землепользования и застройки городских и сельских поселений Воскресенского муниципального района</t>
  </si>
  <si>
    <t>5.5.</t>
  </si>
  <si>
    <t>5.5.1.</t>
  </si>
  <si>
    <t>Содействие развитию малого и среднего предпринимательства на территории Воскресенского муниципального района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</si>
  <si>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развития, и (или) модернизации производства товаров</t>
  </si>
  <si>
    <t>5.6.2.</t>
  </si>
  <si>
    <t>Итого по 5.6.</t>
  </si>
  <si>
    <t>Рациональное размещение объектов потребительского рынка и услуг на территории Воскресенского муниципального района</t>
  </si>
  <si>
    <t>Проведение анализа обеспеченности населения площадью торговых объектов, их доступности с учетом специфики застройки, форматов и специализации</t>
  </si>
  <si>
    <t xml:space="preserve">Информационная поддержка хозяйствующих субъектов, реализующих инвестиционные проекты в сфере развития инфраструктуры  оптовой и розничной торговли  </t>
  </si>
  <si>
    <t>Мониторинг окружающей среды и комплексная экологическая оценка современного состояния окружающей среды Воскресенского муниципального района, разработка информационного сопровождения экологических проблем</t>
  </si>
  <si>
    <t>Итого по 5.7.</t>
  </si>
  <si>
    <t>5.8.2.</t>
  </si>
  <si>
    <t>Итого по 5.8.</t>
  </si>
  <si>
    <t>Итого по 6.1.</t>
  </si>
  <si>
    <t>6.2.</t>
  </si>
  <si>
    <t>6.2.1.</t>
  </si>
  <si>
    <t>6.2.2.</t>
  </si>
  <si>
    <t>Развитие и обеспечение функционирования базовой информационно-технологической инфраструктуры органов местного самоуправления Воскресенского муниципального района</t>
  </si>
  <si>
    <t>Создание, развитие и сопровождение муниципальных информационных систем обеспечения деятельности органов местного самоуправления Воскресенского муниципального района</t>
  </si>
  <si>
    <t>Подключение ОМСУ муниципального образования Московской области к инфраструктуре электронного правительства Московской области</t>
  </si>
  <si>
    <t>6.2.3.</t>
  </si>
  <si>
    <t>Итого по 6.2.</t>
  </si>
  <si>
    <t>6.3.</t>
  </si>
  <si>
    <t>6.3.2.</t>
  </si>
  <si>
    <t>Организация  мониторинга качества и доступности предоставления государственных и муниципальных услуг в Воскресенском муниципальном районе Московской области, в том числе по принципу «одного окна»</t>
  </si>
  <si>
    <t xml:space="preserve">Расходы на содержание и организацию деятельности МФЦ </t>
  </si>
  <si>
    <t>Итого по 6.3.</t>
  </si>
  <si>
    <t>5.9.</t>
  </si>
  <si>
    <t>5.9.1.</t>
  </si>
  <si>
    <t>Итого по 5.9.</t>
  </si>
  <si>
    <t>Приобретение благоустроенных жилых помещений для обеспечения ими детей-сирот и детей, оставшихся без попечения родителей, а также лиц из их числа.</t>
  </si>
  <si>
    <t>Снижение административных барьеров и повышение качества предоставления муниципальных услуг на базе многофункциональных центров</t>
  </si>
  <si>
    <t>Выполнение кадастровых работ по формированию земельных участков для дальнейшего предоставления многодетным семьям</t>
  </si>
  <si>
    <t>Организация отдыха детей в каникулярное время</t>
  </si>
  <si>
    <t>8.1.</t>
  </si>
  <si>
    <t>Предупреждение террористических и экстремистских акций, повышение степени защищенности объектов социальной сферы и мест с массовым пребыванием людей</t>
  </si>
  <si>
    <t>8.1.1.</t>
  </si>
  <si>
    <t xml:space="preserve">Проведение «круглых столов», семинаров по информационному противодействию терроризму в Воскресенском муниципальном районе, в рамках выполнения мероприятий  «Комплексного плана противодействия идеологии терроризма в Российской Федерации на 2013 – 2018 годы» </t>
  </si>
  <si>
    <t>8.1.2.</t>
  </si>
  <si>
    <t>Проведение антитеррористических учений, тренировок, направленных на отработку взаимодействия органов местного самоуправления при осуществлении мер по противодействию терроризму</t>
  </si>
  <si>
    <t>8.1.3.</t>
  </si>
  <si>
    <t>Итого по 8.1.</t>
  </si>
  <si>
    <t>8.1.4.</t>
  </si>
  <si>
    <t>8.2.</t>
  </si>
  <si>
    <t>Проведение Дней национальной культуры в муниципальных образовательных учреждениях</t>
  </si>
  <si>
    <t>8.2.1.</t>
  </si>
  <si>
    <t>8.2.2.</t>
  </si>
  <si>
    <t>Организация создания, издания и распространения полиграфической продукции, электронных презентаций среди населения по вопросам межнациональных и межконфессиональных отношений в Воскресенском муниципальном районе</t>
  </si>
  <si>
    <t>8.3.</t>
  </si>
  <si>
    <t>Социально-психологическое тестирование и добровольное диагностическое экспресс-тестирование обучающихся 8-11 классов муниципальных общеобразовательных учреждений.</t>
  </si>
  <si>
    <t>8.3.1.</t>
  </si>
  <si>
    <t>8.3.2.</t>
  </si>
  <si>
    <t>8.3.3.</t>
  </si>
  <si>
    <t>Профилактика преступлений и правонарушений</t>
  </si>
  <si>
    <t>8.4.</t>
  </si>
  <si>
    <t>8.4.1.</t>
  </si>
  <si>
    <t>Приобретение и распространение среди населения и организаций района памяток о порядке действий при совершении в отношении граждан преступлений и правонарушений</t>
  </si>
  <si>
    <t>8.4.2.</t>
  </si>
  <si>
    <t>Организация и проведение «Районного родительского собрания» с обсуждением вопросов профилактики преступлений и правонарушений среди несовершенно-летних  с приглашением представителей правоохранительных органов.</t>
  </si>
  <si>
    <t>8.4.3.</t>
  </si>
  <si>
    <t>8.2.3.</t>
  </si>
  <si>
    <t>Итого по 8.2.</t>
  </si>
  <si>
    <t>Итого по 8.3.</t>
  </si>
  <si>
    <t>Проведение телефонных «горячих линий» руководителями правоохрани-тельных органов и администраций муниципальных образований, должност-ными лицами комиссии по делам несовершеннолетних администрации Воскресенского муниципального района по вопросам профилактики преступлений и правонарушений (в том числе среди несовершеннолетних)</t>
  </si>
  <si>
    <t>Итого 8.4.</t>
  </si>
  <si>
    <t>Раздел 9 Снижение риска чрезвычайных ситуаций и пожаров до социально приемлемого уровня</t>
  </si>
  <si>
    <t>9.1.</t>
  </si>
  <si>
    <t xml:space="preserve">Обеспечение готовности сил и средств Воскресенского муниципального района к предупреждению и ликвидации чрезвычайных ситуаций природного и техногенного характера </t>
  </si>
  <si>
    <t>9.2.</t>
  </si>
  <si>
    <t xml:space="preserve">Обеспечение безопасности людей на водных объектах, охраны их жизни и здоровья </t>
  </si>
  <si>
    <t>9.3.</t>
  </si>
  <si>
    <t>Создание и поддержание в готовности комплексной системы экстренного оповещения населения при чрезвычайных ситуациях или об угрозе возникновения чрезвычайных ситуаций</t>
  </si>
  <si>
    <t>9.4.</t>
  </si>
  <si>
    <t>9.5.</t>
  </si>
  <si>
    <t xml:space="preserve">Приобретение техники, оборудования снаряжения и оказание услуг для обеспечения мероприятий по предупреждению и  ликвидации чрезвычайных ситуаций, вызванных  природными пожарами </t>
  </si>
  <si>
    <t>9.6.</t>
  </si>
  <si>
    <t>Содержание и подготовка объектов гражданской обороны</t>
  </si>
  <si>
    <t xml:space="preserve">Создание условий для развития дошкольного образования </t>
  </si>
  <si>
    <t>Общий объем финансирования (млн.рублей)</t>
  </si>
  <si>
    <t>Источники финансирования (млн.рублей)</t>
  </si>
  <si>
    <t>Обеспечение пожарной безопасности на объектах с массовым пребыванием людей</t>
  </si>
  <si>
    <t>Обеспечение деятельности Единой дежурной диспетчерской службы - 112</t>
  </si>
  <si>
    <t>Раздел 1. Обеспечение сбалансированности и устойчивости бюджета Воскресенского муниципального района</t>
  </si>
  <si>
    <t>Осуществление прогнозирования поступлений доходов в бюджет Воскресенского муниципального района.</t>
  </si>
  <si>
    <t>Взаимодействие с главными администраторами доходов бюджета Воскресенского муниципального района  в целях обеспечения формирования  прогноза поступлений, достоверности прогнозных показателей поступления налоговых и неналоговых доходов бюджета Воскресенского муниципального района  на очередной финансовый год и плановый период</t>
  </si>
  <si>
    <t>Обеспечение сбалансированности бюджета Воскресенского муниципального района</t>
  </si>
  <si>
    <t>1.7.</t>
  </si>
  <si>
    <t>10.6.</t>
  </si>
  <si>
    <t>10.7.</t>
  </si>
  <si>
    <t>10.8.</t>
  </si>
  <si>
    <t>10.9.</t>
  </si>
  <si>
    <t>10.10.</t>
  </si>
  <si>
    <t>11.1.</t>
  </si>
  <si>
    <t>11.2.</t>
  </si>
  <si>
    <t>11.3.</t>
  </si>
  <si>
    <t>11.4.</t>
  </si>
  <si>
    <t>5.5.2.</t>
  </si>
  <si>
    <t xml:space="preserve">Обеспечение деятельности театрально-концертных учреждений </t>
  </si>
  <si>
    <t>-</t>
  </si>
  <si>
    <t xml:space="preserve">Содержание и ремонт автомобильных дорог общего пользования местного значения                                                                                 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</si>
  <si>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 оборудования</t>
  </si>
  <si>
    <t xml:space="preserve">Строительство станции очистки артезианской воды в южной части г.Воскресенск                                                           </t>
  </si>
  <si>
    <t xml:space="preserve">Замена ветхих водопроводных и канализационных сетей ( г.п. Хорлово, г.п. им.Цюрупы)                                      </t>
  </si>
  <si>
    <t xml:space="preserve">Мероприятия по реконструкции котельных г.п.Воскресенск                                   </t>
  </si>
  <si>
    <t xml:space="preserve">Реконструкция газовой котельной, расположенной по адресу: пос.Хорлово, ул.Интернатская                                                        </t>
  </si>
  <si>
    <t xml:space="preserve">Проектирование и строительство  блочных водогрейных котельных (д.Золотово; д. Щербово; п.Виноградово, д. Губино, с. Невское, д. Чемодурово,г. Воскресенск, ул. Быковского, микр-н Лопатинский, ул. Центральная)                       </t>
  </si>
  <si>
    <t>Строительство блочной водогрейной котельной с. Фаустово, ул. Железнодорожная</t>
  </si>
  <si>
    <t>Строительство блочной водогрейной котельной г.Воскресенск, ул.Лермонтова, 28МВт</t>
  </si>
  <si>
    <t>10.11.</t>
  </si>
  <si>
    <t>10.12.</t>
  </si>
  <si>
    <t>10.14.</t>
  </si>
  <si>
    <t xml:space="preserve">Ликвидация мусорных свалок вдоль дорог, вывоз ТБО, установка контейнерных площадок в садовых некоммерческих товариществах, установка контейнерных площадок по сбору мусора вдоль дорого, с которых осуществляется вывоз мусора                                                             </t>
  </si>
  <si>
    <t xml:space="preserve"> Раздел 10. Обеспечение ремонта и модернизации объектов коммунальной инфраструктуры  Воскресенского муниципального района </t>
  </si>
  <si>
    <t>ИТОГО ПО ПРОГРАММЕ</t>
  </si>
  <si>
    <t>4.7.</t>
  </si>
  <si>
    <t>6.3.3.</t>
  </si>
  <si>
    <t>Финансовое обеспечение деятельности организаций дополнительного образования детей в сфере образования</t>
  </si>
  <si>
    <t xml:space="preserve">Капитальный ремонт тепловых сетей г.п.Хорлово                                                        </t>
  </si>
  <si>
    <t>2.2.4.</t>
  </si>
  <si>
    <t>Инженерно-техническое обследование, разработка проектно-сметной документации и проведение капитального ремонта   МУ "ДВС Дельфин", расположенного по адресу: Московская область, г. Воскресенск, ул. Лермонтова, д.3</t>
  </si>
  <si>
    <t>Строительство детской школы искусств "Элегия"</t>
  </si>
  <si>
    <t>2.3.4.</t>
  </si>
  <si>
    <t>4.8.</t>
  </si>
  <si>
    <t>5.1.4.</t>
  </si>
  <si>
    <t>5.1.5.</t>
  </si>
  <si>
    <t>5.1.6.</t>
  </si>
  <si>
    <t xml:space="preserve">Ежеквартальный мониторинг реализации муниципальных программ </t>
  </si>
  <si>
    <t xml:space="preserve">Регистрация документов стратегического планирования в федеральном государственном реестре документов  стратегического планирования   </t>
  </si>
  <si>
    <t xml:space="preserve">Формирование и реализация плана первоочередных мероприятий по обеспечению устойчивого развития экономики и социальной стабильности в Воскресенском муниципальном районе.  </t>
  </si>
  <si>
    <t>5.7.3.</t>
  </si>
  <si>
    <t>5.7.4.</t>
  </si>
  <si>
    <t>Оказание содействия созданию сети магазинов "Подмосковный фермер"</t>
  </si>
  <si>
    <t>Оказание содействия  созданию социальной торговой сети мобильной торговли "Корзинка"</t>
  </si>
  <si>
    <t>7.3.</t>
  </si>
  <si>
    <t>Обеспечение переданных государственных полномочий по обеспечению полноценным питанием беременных женщин, кормящих матерей, а также детей в возрасте до трех лет</t>
  </si>
  <si>
    <t>Проведение проверок по обеспечению и поддержанию "зон безопасности" вокруг муниципальных образовательных учреждений с целью недопущения сбыта и потребления наркотических веществ на территории указанных объектов</t>
  </si>
  <si>
    <t>Строительство дома культура в г.п. им. Цюрупы (в том числе ПИР)</t>
  </si>
  <si>
    <t>3.6.</t>
  </si>
  <si>
    <t>3.7.</t>
  </si>
  <si>
    <t>10.18.</t>
  </si>
  <si>
    <t>10.19.</t>
  </si>
  <si>
    <t>10.20.</t>
  </si>
  <si>
    <t>Снижение объемов потребления энергетических ресурсов в учреждениях бюджетной сферы</t>
  </si>
  <si>
    <t>Повышение энергетической эффективности в  системах наружного  освещения</t>
  </si>
  <si>
    <t>Повышение энергетической эффективности в жилищном фонде</t>
  </si>
  <si>
    <t>Приложение 1 к Решению Совета депутатов</t>
  </si>
  <si>
    <t>Показатели, характеризующие достижение цели</t>
  </si>
  <si>
    <t>Единица измерения</t>
  </si>
  <si>
    <t>Базовое значение показателя (2014 г.)</t>
  </si>
  <si>
    <t>Другие источники</t>
  </si>
  <si>
    <t>План</t>
  </si>
  <si>
    <t>Факт</t>
  </si>
  <si>
    <t>Отчет об исполнении в 2016 году Программы комплексного социально-экономического развития Воскресенского муниципального района на 2015-2019 годы, утвержденной решением Совета депутатов Воскресенского муниципального района от 30.01.2015 № 100/7 (с изменениями и дополнениями от 29.04.2016 № 320/26)</t>
  </si>
  <si>
    <t>Обеспечение муниципального задания на оказание муниципальных услуг</t>
  </si>
  <si>
    <t>Организация и проведение межведом-ственных профилактических рейдов в местах массового отдыха и скопления молодежи с целью выявления экстремистски настроенных лиц</t>
  </si>
  <si>
    <t>%</t>
  </si>
  <si>
    <t>Отношение дефицита местного бюджета к доходам бюджета без учета безвоздмездных поступлений</t>
  </si>
  <si>
    <t>не более 10%</t>
  </si>
  <si>
    <t>Сумма поступлений от арендной платы, включая средства от продажи права аренды</t>
  </si>
  <si>
    <t>млн.руб.</t>
  </si>
  <si>
    <t>Доля экономии бюджетных денежных средств в результате проведения торгов от общей суммы объявленных торгов (за исключением несостоявшихся торгов)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</si>
  <si>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</si>
  <si>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</t>
  </si>
  <si>
    <t>Отношение численности детей в возрасте от 1,5 до 3 лет, осваивающих образовательные программы дошкольного образования, к численности детей в возрасте от 1,5 до 3 лет, осваиваюших образовательные программы дошкольного образования и численности детей в возрасте от 1,5 до 3 лет состоящих на учете для предоставления места в дошкольном образовательном учреждении с предпочтительной датой приема в текущем году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</si>
  <si>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</t>
  </si>
  <si>
    <t>Численность выпускников, не сдавших ЕГЭ по русскому языку и математике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</si>
  <si>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</t>
  </si>
  <si>
    <t>Доля детей, занимающихся во вторую смену в муниципальных образовательных учреждениях, в общей численности детей, обучающихся в муниципальных общеобразовательных учреждениях</t>
  </si>
  <si>
    <t>Отношение среднемесячной заработной платы педагогических работников   муниципальных организаций дополнительного образования к среднемесячной заработной плате учителя в Московской области</t>
  </si>
  <si>
    <t>Доля детей, охваченных образовательными программами дополнительного образования детей, в общей численности детей и молодежи в возрасте 5-18 лет, занятых в организациях дополнительного образования детей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</si>
  <si>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</si>
  <si>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Увеличение количества библиографических записей в сводном электронном каталоге библиотек Воскресенского муниципального района</t>
  </si>
  <si>
    <t>Соотношение средней заработной платы работников культуры к средней заработной плате в Московской области</t>
  </si>
  <si>
    <t>Доля населения, участвующего в коллективах народного творчества и школах искусств, процент</t>
  </si>
  <si>
    <t xml:space="preserve">Увеличение количества посещений театрально-концертных мероприятий </t>
  </si>
  <si>
    <t>Увеличение численности участников культурно-досуговых мероприятий</t>
  </si>
  <si>
    <t>Количество проведенных физкультурных и спортивных мероприятий</t>
  </si>
  <si>
    <t>ед.</t>
  </si>
  <si>
    <t>Доля лиц с ограниченными возможностями здоровья и инвалидов, систематически занимающихся физкультурой и спортом в общей численности данной категории населения</t>
  </si>
  <si>
    <t>шт.</t>
  </si>
  <si>
    <t>Доля молодых граждан, принимающих участие в мероприятиях по гражданско-патриотическому воспитанию (в возрасте от 14 до 30 лет)</t>
  </si>
  <si>
    <t>Инвестиции в основной капитал за счет всех источников финансирования в ценах соответствующих лет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</si>
  <si>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</si>
  <si>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Количество созданных рабочих мест</t>
  </si>
  <si>
    <t xml:space="preserve">единиц </t>
  </si>
  <si>
    <t>Количество утвержденных генеральных планов городских и сельских поселений Воскресенского муниципального района Московской области</t>
  </si>
  <si>
    <t>Количество утвержденных правил землепользования и застройки, городских и сельских поселений Воскресенского муниципального района</t>
  </si>
  <si>
    <t>Доля маршрутов регулярных перевозок по регулируемым тарифам в общем количестве муниципальных маршрутов регулярных перевозок</t>
  </si>
  <si>
    <t>Темп роста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</t>
  </si>
  <si>
    <t>Количество вновь созданных предприятий малого и среднего бизнеса</t>
  </si>
  <si>
    <t>единиц</t>
  </si>
  <si>
    <t>Число созданных рабочих мест субъектами малого и среднего предпринимательства, получившими поддержку</t>
  </si>
  <si>
    <t>Обеспеченность населения  площадью торговых объектов</t>
  </si>
  <si>
    <t>кв.м./на 1000 жителей</t>
  </si>
  <si>
    <t>Количество организованных мест мобильной торговли "Корзинка"</t>
  </si>
  <si>
    <t>Количество организованных магазинов «Подмосковный фермер»</t>
  </si>
  <si>
    <t>Объем инвестиций  в основной капитал в отраслях торговли и бытовых услуг</t>
  </si>
  <si>
    <t>Процент обеспечения многодетных семей земельными участками от количества многодетных семей, состоящих на учете</t>
  </si>
  <si>
    <t>чел.</t>
  </si>
  <si>
    <t>Количество исследуемых компонентов окружающей природной среды</t>
  </si>
  <si>
    <t>Количество картографических материалов</t>
  </si>
  <si>
    <t>Рост охвата населения Воскресенского муниципального района печатной продукцией</t>
  </si>
  <si>
    <t>% к базовому году</t>
  </si>
  <si>
    <t xml:space="preserve">Количество тематических информационных кампаний, охваченных социальной рекламой на рекламных носителях наружной рекламы на территории Воскресенского муниципального района </t>
  </si>
  <si>
    <t>Количество тематических информационных кампаний в год</t>
  </si>
  <si>
    <t>Обеспеченность работников ОМСУ Воскресенского муниципального района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</si>
  <si>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граждан, использующих механизм получения муниципальных услуг в электронном виде, от численности трудоспособного населения Воскресенского муниципального района</t>
  </si>
  <si>
    <t>Доля граждан, имеющих доступ к получению государственных и муниципальных услуг по принципу «одного окна», по месту пребывания на территории Воскресенского муниципального района, в том числе в многофункциональных центрах предоставления государственных и муниципальных услуг</t>
  </si>
  <si>
    <t>Время ожидания в очереди при обращении заявителя в орган местного самоуправления Московской области для получения государственных (муниципальных) услуг</t>
  </si>
  <si>
    <t>минута</t>
  </si>
  <si>
    <t>Уровень удовлетворенности граждан качеством и доступностью государственных и муниципальных услуг, предоставляемых на базе МФЦ Воскресенского муниципального района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</si>
  <si>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в Воскресенском муниципальном районе</t>
  </si>
  <si>
    <t>Доля детей в возрасте от 7 до 15 лет, охваченных отдыхом в каникулярное время, к общей численности детей в возрасте от 7 до 15 лет, проживающих на территории Воскресенского муниципального района.</t>
  </si>
  <si>
    <t>Процент оборудованных объектов социальной сферы, оборудованных системами охранного телевидения (СОТ), в общем  количестве объектов социальной сферы</t>
  </si>
  <si>
    <t>Процент оборудованных объектов социальной сферы, оборудованных системами управления и контроля доступом (СКУД), в общем  количестве объектов социальной сферы</t>
  </si>
  <si>
    <t>Количество преступлений экстремистской направленности</t>
  </si>
  <si>
    <t>Количество террористических актов</t>
  </si>
  <si>
    <t>Снижение количества преступлений, связанных с незаконным оборотом наркотиков</t>
  </si>
  <si>
    <t>единиц на 10 000 жителей</t>
  </si>
  <si>
    <t>Снижение количества преступлений и правонарушений на территории Воскресенского муниципального района</t>
  </si>
  <si>
    <t>Увеличение 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 относительно показателей 2014 года</t>
  </si>
  <si>
    <t>Охват населения муниципального образования централизованным оповещением и информированием по каналам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</si>
  <si>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"112"</t>
  </si>
  <si>
    <t>Снижение доли пожаров, произошедших на территории Воскресенского муниципального района, от общего числа происшествий и ЧС на территории Воскресенского муниципального района по сравнению с показателем 2014 года</t>
  </si>
  <si>
    <t>Уровень обеспеченности имуществом гражданской обороны по сравнению с нормами</t>
  </si>
  <si>
    <t>Ед.</t>
  </si>
  <si>
    <t>Количество обустроенных детских игровых и спортивных площадок на территории городских и сельских поселений Воскресенского муниципального района</t>
  </si>
  <si>
    <t>Количество обустроенных контейнерных площадок на территориии  Воскресенского района</t>
  </si>
  <si>
    <t xml:space="preserve">Доля капитально отремонтированных многоквартирных домов в общем числе многоквартирных домов, подлежащих капитальному ремонту </t>
  </si>
  <si>
    <t>Доля многоквартирных домов, оснащенных общедомовыми приборами учета потребляемых энергетических ресурсов</t>
  </si>
  <si>
    <t>Доля современных энергоэффективных светильников в общем количестве светильников наружного освещения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</si>
  <si>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</si>
  <si>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Доля объемов электрической энергии, потребляемой (используемой) органами местного самоуправления и муниципальными учреждениями, расчеты за которую осуществляются с использованием приборов учета, в общем объеме электрической энергии</t>
  </si>
  <si>
    <t>от_____________№____________________</t>
  </si>
  <si>
    <t>к решению Совета депутатов</t>
  </si>
  <si>
    <t>Приложение 1</t>
  </si>
  <si>
    <t>Разработка и ежегодное представление отчетов о выполнении Программы комплексного социально-экономического развития Воскресенского муниципального района на 2015-2019 годы.</t>
  </si>
  <si>
    <t xml:space="preserve">Обустройство дворовых территорий, включая ремонт асфальвого покрытия на внутридворовых территориях,межквартальных проездах, установку и модернизацию детских игровых и иных площадок                                          </t>
  </si>
  <si>
    <t xml:space="preserve">Капитальный ремонт общего имущества многоквартирных жилых домов                                                                                                                         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</si>
  <si>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</si>
  <si>
    <t xml:space="preserve">Отчет об исполнении в 2017 году Программы комплексного социально-экономического развития Воскресенского муниципального района на 2015-2019 годы, утвержденной решением Совета депутатов Воскресенского муниципального района от 30.01.2015 № 100/7 (с изменениями и дополнениями от 29.04.2016 № 320/26, от 28.04.2017 № 477/44 ) </t>
  </si>
  <si>
    <t>Исполнение бюджета муниципального образования по налоговым и неналоговым доходам к первоначально утвержденному уровню</t>
  </si>
  <si>
    <t xml:space="preserve">≥100 </t>
  </si>
  <si>
    <t>Планируемое значение на 2017 г.</t>
  </si>
  <si>
    <t>Достигнутое значение в 2017 г.</t>
  </si>
  <si>
    <t>Реконструкция, в том числе с элементами реставрации здания МОУ "Вечерняя (сменная) общеобразовательная школа №8</t>
  </si>
  <si>
    <t>Финансовое обеспечение деятельности спортивных школ</t>
  </si>
  <si>
    <t>Доля населения, систематичски занимающегося физической культурой и спортом</t>
  </si>
  <si>
    <t>5.1.7.</t>
  </si>
  <si>
    <t>Разработка Стратегии социально-экономического развития Воскресенского муниципального района</t>
  </si>
  <si>
    <t>Итого  по 5.3.</t>
  </si>
  <si>
    <t xml:space="preserve">Итого  по 5.5. </t>
  </si>
  <si>
    <t>Количество детей-сирот и детей, оставшихся без попечения родителей, а также лиц из их числа, обеспеченных жилыми помещениями</t>
  </si>
  <si>
    <t>Снижение сброса загрязняющих веществ в стоках и повышение качества очистки сточных ввод</t>
  </si>
  <si>
    <t>2015-2019 гг.</t>
  </si>
  <si>
    <t>2015-2017 гг.</t>
  </si>
  <si>
    <t>Строительство объекта дошкольного образования Воскресенский район, п.Белоозерский, ул.Юбилейная на 140 мест  (ПИР и строительство)</t>
  </si>
  <si>
    <t>Кадастровые работы по формированию земельных участков для продажи на торгах, а также продажи права аренды на торгах.</t>
  </si>
  <si>
    <t>1.</t>
  </si>
  <si>
    <t>Формирование условий для беспрепятственного доступа инвалидов и других малобильных групп населения к приоритетным объектам и услугам в сфере культуры, образования, пешеходной инфраструктуры и физической культуры и спорта в Воскресенском муниципальном районе</t>
  </si>
  <si>
    <t xml:space="preserve">Раздел 3.  Создание условий для сохранения и развития культуры Воскресенского муниципального района                                                                                                                                                                      </t>
  </si>
  <si>
    <t>Раздел 5.  Создание условий для  социально-экономического развития Воскресенского муниципального района</t>
  </si>
  <si>
    <t>Раздел 6. Повышение эффективности организации муниципального управления</t>
  </si>
  <si>
    <t>Раздел 7. Социальная защита в Воскресенском муниципальном районе</t>
  </si>
  <si>
    <t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</si>
  <si>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Раздел 8. Формирование эффективной системы профилактики экстремизма и терроризма на территории района</t>
  </si>
  <si>
    <t>Развитие аналитического учета и стратегического планирования  социально-экономического развития Воскресенского муниципального района</t>
  </si>
  <si>
    <t>Организация и проведение конкурса рисунка по теме межнациональных отношений «Возьмёмся за руки друзья»</t>
  </si>
  <si>
    <t>Проведение профилактических мероприятий  по формированию толерантного сознания и поведения населения</t>
  </si>
  <si>
    <t>Профилактика незаконного потребления наркотических средств, психотропных веществ, наркомании, в том числе среди несовершеннолетних</t>
  </si>
  <si>
    <t>Информационно-пропагандийское сопровождение антинаркотической деятельности на территории Воскресенского муниципального района</t>
  </si>
  <si>
    <t xml:space="preserve">Снижение доли утонувших и травмированных людей на водных объектах, расположенных на территории Воскресенского муниципального района, по сравнению с показателем 2014 года </t>
  </si>
  <si>
    <t>Раздел 2. Реализация прав граждан на образование всех уровней  и ступеней, обеспечение доступности качественного образования для детей всех категорий населения</t>
  </si>
  <si>
    <t xml:space="preserve">Раздел 4. Создание условий для обеспечения населения услугами физической культуры и спорта, реализация молодежной политики  </t>
  </si>
  <si>
    <t>Регулирование качества окружающей среды, сохранение экосистем и природных комплексов района</t>
  </si>
  <si>
    <t>Реализация мер государственной поддержки в обеспечении жильём и земельными участками отдельных категорий граждан</t>
  </si>
  <si>
    <t xml:space="preserve"> Раздел 11. Энергосбережение и повышение энергетической эффективности в Воскресенском муниципальном районе</t>
  </si>
  <si>
    <t>Удельный вес потерь теплоэнергии в общем количестве поданного в сеть тепла</t>
  </si>
  <si>
    <t>Число аварий в системах водоснабжения и водоотведения</t>
  </si>
  <si>
    <t>Удельный расход топлива на единицу тепоэнергии тепла</t>
  </si>
  <si>
    <t>Кгут/Гкал</t>
  </si>
  <si>
    <t>Повышение энергетической эффективности в системах коммунальной инфраструктуры</t>
  </si>
  <si>
    <t xml:space="preserve">ИТОГО по Разделу 10 </t>
  </si>
  <si>
    <t xml:space="preserve">ИТОГО по Разделу 11 </t>
  </si>
  <si>
    <t>ИТОГО по Разделу 9</t>
  </si>
  <si>
    <t>ИТОГО по Разделу 8</t>
  </si>
  <si>
    <t>ИТОГО по Разделу 7</t>
  </si>
  <si>
    <t>ИТОГО по Разделу 6</t>
  </si>
  <si>
    <t xml:space="preserve">ИТОГО по Разделу 5  </t>
  </si>
  <si>
    <t>Обеспечение устойчивого территориального развития Воскресенского муниципального района</t>
  </si>
  <si>
    <t xml:space="preserve"> Развитие и функционирование дорожно-транспортного комплекса</t>
  </si>
  <si>
    <t>Развитие информационной деятельности о социально-экономическом положении района</t>
  </si>
  <si>
    <t>Развитие информационно-коммуникационных технологий и обеспечение условий для предоставления муниципальных услуг в электронном виде</t>
  </si>
  <si>
    <t>Звершение работ по капитальному ремонту МУ "Дворец водного спорта "Дельфин"</t>
  </si>
  <si>
    <t xml:space="preserve">                        от 27.04.2018 № 639/64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</si>
</sst>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_-* #,##0.0_р_._-;\-* #,##0.0_р_._-;_-* &quot;-&quot;?_р_._-;_-@_-"/>
    <numFmt numFmtId="186" formatCode="#,##0.000_ ;\-#,##0.000\ "/>
    <numFmt numFmtId="187" formatCode="_-* #,##0.000&quot;р.&quot;_-;\-* #,##0.000&quot;р.&quot;_-;_-* &quot;-&quot;???&quot;р.&quot;_-;_-@_-"/>
    <numFmt numFmtId="188" formatCode="#,##0.00_ ;\-#,##0.00\ "/>
    <numFmt numFmtId="189" formatCode="#,##0.0000_ ;\-#,##0.0000\ "/>
    <numFmt numFmtId="190" formatCode="#,##0.0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.000000_р_._-;\-* #,##0.000000_р_._-;_-* &quot;-&quot;??_р_._-;_-@_-"/>
    <numFmt numFmtId="194" formatCode="_-* #,##0_р_._-;\-* #,##0_р_._-;_-* &quot;-&quot;??_р_._-;_-@_-"/>
    <numFmt numFmtId="195" formatCode="[$-FC19]d\ mmmm\ yyyy\ &quot;г.&quot;"/>
    <numFmt numFmtId="196" formatCode="#,##0.0;[Red]\-#,##0.0;0.0"/>
    <numFmt numFmtId="197" formatCode="#,##0.0;[Red]\-#,##0.0"/>
    <numFmt numFmtId="198" formatCode="#,##0.00;[Red]\-#,##0.00"/>
    <numFmt numFmtId="199" formatCode="0000000"/>
    <numFmt numFmtId="200" formatCode="_-* #,##0.000_р_._-;\-* #,##0.000_р_._-;_-* &quot;-&quot;???_р_._-;_-@_-"/>
    <numFmt numFmtId="201" formatCode="0.0%"/>
  </numFmts>
  <fonts count="6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2"/>
      <color indexed="36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theme="7" tint="-0.24997000396251678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179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3" fontId="59" fillId="0" borderId="0" xfId="61" applyNumberFormat="1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center" wrapText="1"/>
    </xf>
    <xf numFmtId="17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wrapText="1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179" fontId="62" fillId="0" borderId="10" xfId="0" applyNumberFormat="1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/>
    </xf>
    <xf numFmtId="2" fontId="2" fillId="0" borderId="0" xfId="0" applyNumberFormat="1" applyFont="1" applyFill="1" applyAlignment="1">
      <alignment vertical="center"/>
    </xf>
    <xf numFmtId="2" fontId="2" fillId="3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Fill="1" applyBorder="1" applyAlignment="1">
      <alignment vertical="center" wrapText="1"/>
    </xf>
    <xf numFmtId="2" fontId="2" fillId="0" borderId="10" xfId="61" applyNumberFormat="1" applyFont="1" applyFill="1" applyBorder="1" applyAlignment="1">
      <alignment vertical="center" wrapText="1"/>
    </xf>
    <xf numFmtId="2" fontId="2" fillId="0" borderId="10" xfId="61" applyNumberFormat="1" applyFont="1" applyBorder="1" applyAlignment="1">
      <alignment vertical="center" wrapText="1"/>
    </xf>
    <xf numFmtId="43" fontId="59" fillId="0" borderId="0" xfId="61" applyNumberFormat="1" applyFont="1" applyFill="1" applyBorder="1" applyAlignment="1">
      <alignment vertical="center" wrapText="1"/>
    </xf>
    <xf numFmtId="43" fontId="59" fillId="0" borderId="0" xfId="61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179" fontId="62" fillId="0" borderId="10" xfId="0" applyNumberFormat="1" applyFont="1" applyFill="1" applyBorder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43" fontId="2" fillId="0" borderId="10" xfId="61" applyNumberFormat="1" applyFont="1" applyFill="1" applyBorder="1" applyAlignment="1">
      <alignment horizontal="right" vertical="center" wrapText="1"/>
    </xf>
    <xf numFmtId="43" fontId="2" fillId="0" borderId="10" xfId="61" applyNumberFormat="1" applyFont="1" applyBorder="1" applyAlignment="1">
      <alignment horizontal="right" vertical="center" wrapText="1"/>
    </xf>
    <xf numFmtId="43" fontId="2" fillId="32" borderId="10" xfId="61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61" applyNumberFormat="1" applyFont="1" applyFill="1" applyBorder="1" applyAlignment="1">
      <alignment horizontal="right" vertical="center" wrapText="1"/>
    </xf>
    <xf numFmtId="2" fontId="62" fillId="0" borderId="10" xfId="61" applyNumberFormat="1" applyFont="1" applyFill="1" applyBorder="1" applyAlignment="1">
      <alignment horizontal="right" vertical="center" wrapText="1"/>
    </xf>
    <xf numFmtId="43" fontId="62" fillId="32" borderId="10" xfId="61" applyNumberFormat="1" applyFont="1" applyFill="1" applyBorder="1" applyAlignment="1">
      <alignment horizontal="right" vertical="center" wrapText="1"/>
    </xf>
    <xf numFmtId="2" fontId="62" fillId="0" borderId="10" xfId="0" applyNumberFormat="1" applyFont="1" applyFill="1" applyBorder="1" applyAlignment="1">
      <alignment horizontal="right" vertical="center"/>
    </xf>
    <xf numFmtId="43" fontId="62" fillId="0" borderId="10" xfId="61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3" fontId="2" fillId="0" borderId="10" xfId="61" applyFont="1" applyBorder="1" applyAlignment="1">
      <alignment horizontal="right" vertical="center" wrapText="1"/>
    </xf>
    <xf numFmtId="2" fontId="2" fillId="0" borderId="10" xfId="61" applyNumberFormat="1" applyFont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79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1" fontId="6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2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6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2" fillId="32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2" fontId="2" fillId="0" borderId="10" xfId="61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171" fontId="2" fillId="0" borderId="10" xfId="61" applyNumberFormat="1" applyFont="1" applyBorder="1" applyAlignment="1">
      <alignment horizontal="right" vertical="center" wrapText="1"/>
    </xf>
    <xf numFmtId="0" fontId="2" fillId="0" borderId="10" xfId="6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43" fontId="2" fillId="0" borderId="10" xfId="61" applyFont="1" applyFill="1" applyBorder="1" applyAlignment="1">
      <alignment horizontal="right" vertical="center" wrapText="1"/>
    </xf>
    <xf numFmtId="188" fontId="2" fillId="0" borderId="10" xfId="61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179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9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2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6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2" fontId="2" fillId="32" borderId="10" xfId="61" applyNumberFormat="1" applyFont="1" applyFill="1" applyBorder="1" applyAlignment="1">
      <alignment vertical="center" wrapText="1"/>
    </xf>
    <xf numFmtId="43" fontId="2" fillId="32" borderId="10" xfId="61" applyFont="1" applyFill="1" applyBorder="1" applyAlignment="1">
      <alignment horizontal="right" vertical="center" wrapText="1"/>
    </xf>
    <xf numFmtId="179" fontId="2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43" fontId="2" fillId="0" borderId="10" xfId="6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61" applyNumberFormat="1" applyFont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9" fontId="2" fillId="0" borderId="0" xfId="0" applyNumberFormat="1" applyFont="1" applyFill="1" applyBorder="1" applyAlignment="1">
      <alignment horizontal="left" vertical="top" wrapText="1"/>
    </xf>
    <xf numFmtId="179" fontId="1" fillId="0" borderId="0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 wrapText="1"/>
    </xf>
    <xf numFmtId="179" fontId="1" fillId="0" borderId="10" xfId="0" applyNumberFormat="1" applyFont="1" applyFill="1" applyBorder="1" applyAlignment="1">
      <alignment vertical="center" wrapText="1"/>
    </xf>
    <xf numFmtId="176" fontId="61" fillId="0" borderId="10" xfId="0" applyNumberFormat="1" applyFont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88" fontId="2" fillId="32" borderId="10" xfId="61" applyNumberFormat="1" applyFont="1" applyFill="1" applyBorder="1" applyAlignment="1">
      <alignment horizontal="right" vertical="center" wrapText="1"/>
    </xf>
    <xf numFmtId="43" fontId="2" fillId="0" borderId="10" xfId="61" applyNumberFormat="1" applyFont="1" applyBorder="1" applyAlignment="1">
      <alignment horizontal="center" vertical="center" wrapText="1"/>
    </xf>
    <xf numFmtId="43" fontId="62" fillId="32" borderId="10" xfId="61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/>
    </xf>
    <xf numFmtId="188" fontId="62" fillId="0" borderId="10" xfId="61" applyNumberFormat="1" applyFont="1" applyBorder="1" applyAlignment="1">
      <alignment horizontal="right" vertical="center" wrapText="1"/>
    </xf>
    <xf numFmtId="188" fontId="2" fillId="0" borderId="10" xfId="61" applyNumberFormat="1" applyFont="1" applyBorder="1" applyAlignment="1">
      <alignment horizontal="right" vertical="center" wrapText="1"/>
    </xf>
    <xf numFmtId="188" fontId="2" fillId="0" borderId="10" xfId="61" applyNumberFormat="1" applyFont="1" applyFill="1" applyBorder="1" applyAlignment="1">
      <alignment horizontal="right" vertical="center" wrapText="1"/>
    </xf>
    <xf numFmtId="188" fontId="2" fillId="32" borderId="10" xfId="61" applyNumberFormat="1" applyFont="1" applyFill="1" applyBorder="1" applyAlignment="1">
      <alignment vertical="center" wrapText="1"/>
    </xf>
    <xf numFmtId="188" fontId="14" fillId="0" borderId="10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8" fontId="2" fillId="0" borderId="0" xfId="61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94" fontId="2" fillId="0" borderId="0" xfId="61" applyNumberFormat="1" applyFont="1" applyFill="1" applyAlignment="1">
      <alignment/>
    </xf>
    <xf numFmtId="194" fontId="65" fillId="0" borderId="0" xfId="61" applyNumberFormat="1" applyFont="1" applyFill="1" applyBorder="1" applyAlignment="1">
      <alignment/>
    </xf>
    <xf numFmtId="194" fontId="65" fillId="0" borderId="0" xfId="61" applyNumberFormat="1" applyFont="1" applyFill="1" applyAlignment="1">
      <alignment/>
    </xf>
    <xf numFmtId="201" fontId="2" fillId="0" borderId="0" xfId="58" applyNumberFormat="1" applyFont="1" applyFill="1" applyAlignment="1">
      <alignment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79" fontId="66" fillId="0" borderId="15" xfId="0" applyNumberFormat="1" applyFont="1" applyFill="1" applyBorder="1" applyAlignment="1">
      <alignment horizontal="left" vertical="center" wrapText="1"/>
    </xf>
    <xf numFmtId="179" fontId="66" fillId="0" borderId="16" xfId="0" applyNumberFormat="1" applyFont="1" applyFill="1" applyBorder="1" applyAlignment="1">
      <alignment horizontal="left" vertical="center" wrapText="1"/>
    </xf>
    <xf numFmtId="179" fontId="66" fillId="0" borderId="14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43" fontId="2" fillId="0" borderId="11" xfId="61" applyFont="1" applyBorder="1" applyAlignment="1">
      <alignment horizontal="right" vertical="center" wrapText="1"/>
    </xf>
    <xf numFmtId="43" fontId="2" fillId="0" borderId="12" xfId="61" applyFont="1" applyBorder="1" applyAlignment="1">
      <alignment horizontal="right" vertical="center" wrapText="1"/>
    </xf>
    <xf numFmtId="179" fontId="1" fillId="0" borderId="15" xfId="0" applyNumberFormat="1" applyFont="1" applyFill="1" applyBorder="1" applyAlignment="1">
      <alignment horizontal="left" vertical="center" wrapText="1"/>
    </xf>
    <xf numFmtId="179" fontId="1" fillId="0" borderId="16" xfId="0" applyNumberFormat="1" applyFont="1" applyFill="1" applyBorder="1" applyAlignment="1">
      <alignment horizontal="left" vertical="center" wrapText="1"/>
    </xf>
    <xf numFmtId="179" fontId="1" fillId="0" borderId="14" xfId="0" applyNumberFormat="1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center" wrapText="1"/>
    </xf>
    <xf numFmtId="0" fontId="60" fillId="0" borderId="16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179" fontId="1" fillId="0" borderId="15" xfId="0" applyNumberFormat="1" applyFont="1" applyFill="1" applyBorder="1" applyAlignment="1">
      <alignment horizontal="left" vertical="top" wrapText="1"/>
    </xf>
    <xf numFmtId="179" fontId="1" fillId="0" borderId="16" xfId="0" applyNumberFormat="1" applyFont="1" applyFill="1" applyBorder="1" applyAlignment="1">
      <alignment horizontal="left" vertical="top" wrapText="1"/>
    </xf>
    <xf numFmtId="179" fontId="1" fillId="0" borderId="14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79" fontId="2" fillId="0" borderId="11" xfId="0" applyNumberFormat="1" applyFont="1" applyFill="1" applyBorder="1" applyAlignment="1">
      <alignment horizontal="left" vertical="center" wrapText="1"/>
    </xf>
    <xf numFmtId="179" fontId="2" fillId="0" borderId="12" xfId="0" applyNumberFormat="1" applyFont="1" applyFill="1" applyBorder="1" applyAlignment="1">
      <alignment horizontal="left" vertical="center" wrapText="1"/>
    </xf>
    <xf numFmtId="2" fontId="2" fillId="0" borderId="11" xfId="61" applyNumberFormat="1" applyFont="1" applyFill="1" applyBorder="1" applyAlignment="1">
      <alignment horizontal="right" vertical="center" wrapText="1"/>
    </xf>
    <xf numFmtId="2" fontId="2" fillId="0" borderId="13" xfId="61" applyNumberFormat="1" applyFont="1" applyFill="1" applyBorder="1" applyAlignment="1">
      <alignment horizontal="right" vertical="center" wrapText="1"/>
    </xf>
    <xf numFmtId="2" fontId="2" fillId="0" borderId="12" xfId="61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63" fillId="0" borderId="15" xfId="0" applyNumberFormat="1" applyFont="1" applyFill="1" applyBorder="1" applyAlignment="1">
      <alignment horizontal="left" vertical="center" wrapText="1"/>
    </xf>
    <xf numFmtId="179" fontId="63" fillId="0" borderId="16" xfId="0" applyNumberFormat="1" applyFont="1" applyFill="1" applyBorder="1" applyAlignment="1">
      <alignment horizontal="left" vertical="center" wrapText="1"/>
    </xf>
    <xf numFmtId="179" fontId="63" fillId="0" borderId="14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11" xfId="61" applyNumberFormat="1" applyFont="1" applyBorder="1" applyAlignment="1">
      <alignment horizontal="right" vertical="center" wrapText="1"/>
    </xf>
    <xf numFmtId="2" fontId="2" fillId="0" borderId="13" xfId="61" applyNumberFormat="1" applyFont="1" applyBorder="1" applyAlignment="1">
      <alignment horizontal="right" vertical="center" wrapText="1"/>
    </xf>
    <xf numFmtId="2" fontId="2" fillId="0" borderId="12" xfId="6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2" fontId="62" fillId="0" borderId="11" xfId="61" applyNumberFormat="1" applyFont="1" applyFill="1" applyBorder="1" applyAlignment="1">
      <alignment horizontal="right" vertical="center" wrapText="1"/>
    </xf>
    <xf numFmtId="0" fontId="67" fillId="0" borderId="12" xfId="0" applyFont="1" applyBorder="1" applyAlignment="1">
      <alignment horizontal="right" vertical="center" wrapText="1"/>
    </xf>
    <xf numFmtId="0" fontId="6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" fontId="62" fillId="0" borderId="11" xfId="0" applyNumberFormat="1" applyFont="1" applyFill="1" applyBorder="1" applyAlignment="1">
      <alignment horizontal="left" vertical="center" wrapText="1"/>
    </xf>
    <xf numFmtId="179" fontId="13" fillId="0" borderId="15" xfId="0" applyNumberFormat="1" applyFont="1" applyFill="1" applyBorder="1" applyAlignment="1">
      <alignment horizontal="left" vertical="center" wrapText="1"/>
    </xf>
    <xf numFmtId="179" fontId="13" fillId="0" borderId="16" xfId="0" applyNumberFormat="1" applyFont="1" applyFill="1" applyBorder="1" applyAlignment="1">
      <alignment horizontal="left" vertical="center" wrapText="1"/>
    </xf>
    <xf numFmtId="179" fontId="13" fillId="0" borderId="14" xfId="0" applyNumberFormat="1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43" fontId="2" fillId="0" borderId="11" xfId="61" applyNumberFormat="1" applyFont="1" applyBorder="1" applyAlignment="1">
      <alignment horizontal="right" vertical="center" wrapText="1"/>
    </xf>
    <xf numFmtId="43" fontId="2" fillId="0" borderId="12" xfId="61" applyNumberFormat="1" applyFont="1" applyBorder="1" applyAlignment="1">
      <alignment horizontal="right" vertical="center" wrapText="1"/>
    </xf>
    <xf numFmtId="43" fontId="2" fillId="32" borderId="11" xfId="61" applyNumberFormat="1" applyFont="1" applyFill="1" applyBorder="1" applyAlignment="1">
      <alignment horizontal="right" vertical="center" wrapText="1"/>
    </xf>
    <xf numFmtId="43" fontId="2" fillId="32" borderId="12" xfId="61" applyNumberFormat="1" applyFont="1" applyFill="1" applyBorder="1" applyAlignment="1">
      <alignment horizontal="right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6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3" fontId="62" fillId="0" borderId="11" xfId="61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9" fontId="1" fillId="32" borderId="15" xfId="0" applyNumberFormat="1" applyFont="1" applyFill="1" applyBorder="1" applyAlignment="1">
      <alignment horizontal="left" vertical="center" wrapText="1"/>
    </xf>
    <xf numFmtId="179" fontId="1" fillId="32" borderId="16" xfId="0" applyNumberFormat="1" applyFont="1" applyFill="1" applyBorder="1" applyAlignment="1">
      <alignment horizontal="left" vertical="center" wrapText="1"/>
    </xf>
    <xf numFmtId="179" fontId="1" fillId="32" borderId="14" xfId="0" applyNumberFormat="1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43" fontId="2" fillId="0" borderId="13" xfId="61" applyFont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79" fontId="2" fillId="0" borderId="13" xfId="0" applyNumberFormat="1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62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3"/>
  <sheetViews>
    <sheetView tabSelected="1" zoomScale="70" zoomScaleNormal="70" zoomScaleSheetLayoutView="85" zoomScalePageLayoutView="61" workbookViewId="0" topLeftCell="A1">
      <selection activeCell="K14" sqref="K14:N14"/>
    </sheetView>
  </sheetViews>
  <sheetFormatPr defaultColWidth="9.125" defaultRowHeight="27" customHeight="1"/>
  <cols>
    <col min="1" max="1" width="8.125" style="92" customWidth="1"/>
    <col min="2" max="2" width="41.125" style="2" customWidth="1"/>
    <col min="3" max="3" width="13.375" style="2" customWidth="1"/>
    <col min="4" max="4" width="18.625" style="36" customWidth="1"/>
    <col min="5" max="5" width="13.375" style="36" customWidth="1"/>
    <col min="6" max="6" width="13.00390625" style="36" customWidth="1"/>
    <col min="7" max="7" width="16.00390625" style="38" customWidth="1"/>
    <col min="8" max="8" width="12.125" style="38" customWidth="1"/>
    <col min="9" max="9" width="13.625" style="38" customWidth="1"/>
    <col min="10" max="10" width="53.75390625" style="2" customWidth="1"/>
    <col min="11" max="11" width="12.00390625" style="2" customWidth="1"/>
    <col min="12" max="12" width="12.625" style="2" customWidth="1"/>
    <col min="13" max="13" width="10.875" style="2" customWidth="1"/>
    <col min="14" max="14" width="11.625" style="2" customWidth="1"/>
    <col min="15" max="15" width="9.625" style="2" customWidth="1"/>
    <col min="16" max="16" width="8.75390625" style="2" customWidth="1"/>
    <col min="17" max="16384" width="9.125" style="2" customWidth="1"/>
  </cols>
  <sheetData>
    <row r="1" spans="6:9" ht="27" customHeight="1">
      <c r="F1" s="37"/>
      <c r="I1" s="39"/>
    </row>
    <row r="2" ht="27" customHeight="1" hidden="1">
      <c r="K2" s="11" t="s">
        <v>248</v>
      </c>
    </row>
    <row r="3" ht="27" customHeight="1" hidden="1">
      <c r="K3" s="2" t="s">
        <v>15</v>
      </c>
    </row>
    <row r="4" ht="27" customHeight="1" hidden="1">
      <c r="K4" s="2" t="s">
        <v>336</v>
      </c>
    </row>
    <row r="5" ht="27" customHeight="1" hidden="1"/>
    <row r="6" ht="27" customHeight="1" hidden="1"/>
    <row r="7" ht="27" customHeight="1" hidden="1"/>
    <row r="8" ht="27" customHeight="1" hidden="1"/>
    <row r="9" spans="2:9" ht="42" customHeight="1" hidden="1">
      <c r="B9" s="245" t="s">
        <v>255</v>
      </c>
      <c r="C9" s="246"/>
      <c r="D9" s="246"/>
      <c r="E9" s="246"/>
      <c r="F9" s="246"/>
      <c r="G9" s="246"/>
      <c r="H9" s="246"/>
      <c r="I9" s="246"/>
    </row>
    <row r="10" spans="2:9" ht="42" customHeight="1" hidden="1">
      <c r="B10" s="14"/>
      <c r="C10" s="15"/>
      <c r="D10" s="15"/>
      <c r="E10" s="15"/>
      <c r="F10" s="15"/>
      <c r="G10" s="15"/>
      <c r="H10" s="15"/>
      <c r="I10" s="15"/>
    </row>
    <row r="11" spans="3:11" ht="20.25" customHeight="1">
      <c r="C11" s="3"/>
      <c r="K11" s="2" t="s">
        <v>338</v>
      </c>
    </row>
    <row r="12" spans="3:11" ht="16.5" customHeight="1">
      <c r="C12" s="3"/>
      <c r="K12" s="2" t="s">
        <v>337</v>
      </c>
    </row>
    <row r="13" spans="3:11" ht="17.25" customHeight="1">
      <c r="C13" s="3"/>
      <c r="K13" s="2" t="s">
        <v>15</v>
      </c>
    </row>
    <row r="14" spans="3:14" ht="25.5" customHeight="1">
      <c r="C14" s="3"/>
      <c r="K14" s="322" t="s">
        <v>397</v>
      </c>
      <c r="L14" s="323"/>
      <c r="M14" s="323"/>
      <c r="N14" s="323"/>
    </row>
    <row r="15" ht="27" customHeight="1" hidden="1">
      <c r="C15" s="3"/>
    </row>
    <row r="16" ht="26.25" customHeight="1" hidden="1">
      <c r="C16" s="3"/>
    </row>
    <row r="17" spans="3:10" ht="76.5" customHeight="1">
      <c r="C17" s="324" t="s">
        <v>343</v>
      </c>
      <c r="D17" s="325"/>
      <c r="E17" s="325"/>
      <c r="F17" s="325"/>
      <c r="G17" s="325"/>
      <c r="H17" s="325"/>
      <c r="I17" s="325"/>
      <c r="J17" s="325"/>
    </row>
    <row r="18" spans="2:9" ht="17.25" customHeight="1">
      <c r="B18" s="247"/>
      <c r="C18" s="248"/>
      <c r="D18" s="248"/>
      <c r="E18" s="248"/>
      <c r="F18" s="8"/>
      <c r="G18" s="40"/>
      <c r="H18" s="41"/>
      <c r="I18" s="42"/>
    </row>
    <row r="19" spans="2:9" ht="27" customHeight="1" hidden="1">
      <c r="B19" s="247"/>
      <c r="C19" s="248"/>
      <c r="D19" s="248"/>
      <c r="E19" s="248"/>
      <c r="F19" s="8"/>
      <c r="G19" s="40"/>
      <c r="H19" s="41"/>
      <c r="I19" s="42"/>
    </row>
    <row r="20" spans="2:9" ht="27" customHeight="1" hidden="1">
      <c r="B20" s="247"/>
      <c r="C20" s="248"/>
      <c r="D20" s="248"/>
      <c r="E20" s="248"/>
      <c r="F20" s="8"/>
      <c r="G20" s="40"/>
      <c r="H20" s="41"/>
      <c r="I20" s="42"/>
    </row>
    <row r="21" spans="1:14" ht="27" customHeight="1">
      <c r="A21" s="198" t="s">
        <v>16</v>
      </c>
      <c r="B21" s="198" t="s">
        <v>17</v>
      </c>
      <c r="C21" s="198" t="s">
        <v>22</v>
      </c>
      <c r="D21" s="207" t="s">
        <v>253</v>
      </c>
      <c r="E21" s="207"/>
      <c r="F21" s="207"/>
      <c r="G21" s="211" t="s">
        <v>254</v>
      </c>
      <c r="H21" s="212"/>
      <c r="I21" s="212"/>
      <c r="J21" s="198" t="s">
        <v>249</v>
      </c>
      <c r="K21" s="198" t="s">
        <v>250</v>
      </c>
      <c r="L21" s="198" t="s">
        <v>251</v>
      </c>
      <c r="M21" s="198" t="s">
        <v>346</v>
      </c>
      <c r="N21" s="198" t="s">
        <v>347</v>
      </c>
    </row>
    <row r="22" spans="1:14" ht="63" customHeight="1">
      <c r="A22" s="199"/>
      <c r="B22" s="200"/>
      <c r="C22" s="201"/>
      <c r="D22" s="198" t="s">
        <v>181</v>
      </c>
      <c r="E22" s="205" t="s">
        <v>182</v>
      </c>
      <c r="F22" s="206"/>
      <c r="G22" s="202" t="s">
        <v>181</v>
      </c>
      <c r="H22" s="214" t="s">
        <v>182</v>
      </c>
      <c r="I22" s="215"/>
      <c r="J22" s="199"/>
      <c r="K22" s="204"/>
      <c r="L22" s="199"/>
      <c r="M22" s="199"/>
      <c r="N22" s="199"/>
    </row>
    <row r="23" spans="1:14" ht="60.75" customHeight="1">
      <c r="A23" s="199"/>
      <c r="B23" s="200"/>
      <c r="C23" s="201"/>
      <c r="D23" s="213"/>
      <c r="E23" s="88" t="s">
        <v>14</v>
      </c>
      <c r="F23" s="126" t="s">
        <v>252</v>
      </c>
      <c r="G23" s="203"/>
      <c r="H23" s="89" t="s">
        <v>14</v>
      </c>
      <c r="I23" s="89" t="s">
        <v>252</v>
      </c>
      <c r="J23" s="199"/>
      <c r="K23" s="204"/>
      <c r="L23" s="199"/>
      <c r="M23" s="199"/>
      <c r="N23" s="199"/>
    </row>
    <row r="24" spans="1:14" ht="15" customHeight="1">
      <c r="A24" s="28" t="s">
        <v>361</v>
      </c>
      <c r="B24" s="28" t="s">
        <v>18</v>
      </c>
      <c r="C24" s="28" t="s">
        <v>19</v>
      </c>
      <c r="D24" s="28" t="s">
        <v>20</v>
      </c>
      <c r="E24" s="28" t="s">
        <v>21</v>
      </c>
      <c r="F24" s="28">
        <v>6</v>
      </c>
      <c r="G24" s="171">
        <v>7</v>
      </c>
      <c r="H24" s="171">
        <v>8</v>
      </c>
      <c r="I24" s="171">
        <v>9</v>
      </c>
      <c r="J24" s="132">
        <v>10</v>
      </c>
      <c r="K24" s="132">
        <v>11</v>
      </c>
      <c r="L24" s="132">
        <v>12</v>
      </c>
      <c r="M24" s="132">
        <v>13</v>
      </c>
      <c r="N24" s="132">
        <v>14</v>
      </c>
    </row>
    <row r="25" spans="1:14" ht="27.75" customHeight="1">
      <c r="A25" s="131"/>
      <c r="B25" s="184" t="s">
        <v>185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334"/>
    </row>
    <row r="26" spans="1:14" ht="68.25" customHeight="1">
      <c r="A26" s="16" t="s">
        <v>23</v>
      </c>
      <c r="B26" s="115" t="s">
        <v>186</v>
      </c>
      <c r="C26" s="74" t="s">
        <v>52</v>
      </c>
      <c r="D26" s="16" t="s">
        <v>24</v>
      </c>
      <c r="E26" s="21" t="s">
        <v>201</v>
      </c>
      <c r="F26" s="16" t="s">
        <v>201</v>
      </c>
      <c r="G26" s="65" t="s">
        <v>24</v>
      </c>
      <c r="H26" s="65" t="s">
        <v>201</v>
      </c>
      <c r="I26" s="65" t="s">
        <v>201</v>
      </c>
      <c r="J26" s="105" t="s">
        <v>344</v>
      </c>
      <c r="K26" s="13" t="s">
        <v>258</v>
      </c>
      <c r="L26" s="27">
        <v>97.3</v>
      </c>
      <c r="M26" s="13" t="s">
        <v>345</v>
      </c>
      <c r="N26" s="13">
        <v>102.5</v>
      </c>
    </row>
    <row r="27" spans="1:14" ht="154.5">
      <c r="A27" s="16" t="s">
        <v>26</v>
      </c>
      <c r="B27" s="115" t="s">
        <v>187</v>
      </c>
      <c r="C27" s="58" t="s">
        <v>52</v>
      </c>
      <c r="D27" s="16" t="s">
        <v>24</v>
      </c>
      <c r="E27" s="16" t="s">
        <v>201</v>
      </c>
      <c r="F27" s="16" t="s">
        <v>201</v>
      </c>
      <c r="G27" s="65" t="s">
        <v>24</v>
      </c>
      <c r="H27" s="65" t="s">
        <v>201</v>
      </c>
      <c r="I27" s="65" t="s">
        <v>201</v>
      </c>
      <c r="J27" s="105" t="s">
        <v>259</v>
      </c>
      <c r="K27" s="13" t="s">
        <v>258</v>
      </c>
      <c r="L27" s="13">
        <v>0</v>
      </c>
      <c r="M27" s="13" t="s">
        <v>260</v>
      </c>
      <c r="N27" s="13">
        <v>0</v>
      </c>
    </row>
    <row r="28" spans="1:14" ht="66" customHeight="1">
      <c r="A28" s="16" t="s">
        <v>27</v>
      </c>
      <c r="B28" s="58" t="s">
        <v>188</v>
      </c>
      <c r="C28" s="58" t="s">
        <v>52</v>
      </c>
      <c r="D28" s="16" t="s">
        <v>24</v>
      </c>
      <c r="E28" s="16" t="s">
        <v>201</v>
      </c>
      <c r="F28" s="16" t="s">
        <v>201</v>
      </c>
      <c r="G28" s="65" t="s">
        <v>24</v>
      </c>
      <c r="H28" s="65" t="s">
        <v>201</v>
      </c>
      <c r="I28" s="65" t="s">
        <v>201</v>
      </c>
      <c r="J28" s="22"/>
      <c r="K28" s="20"/>
      <c r="L28" s="20"/>
      <c r="M28" s="20"/>
      <c r="N28" s="20"/>
    </row>
    <row r="29" spans="1:14" ht="77.25" customHeight="1">
      <c r="A29" s="16" t="s">
        <v>28</v>
      </c>
      <c r="B29" s="115" t="s">
        <v>90</v>
      </c>
      <c r="C29" s="74" t="s">
        <v>52</v>
      </c>
      <c r="D29" s="16" t="s">
        <v>24</v>
      </c>
      <c r="E29" s="16" t="s">
        <v>201</v>
      </c>
      <c r="F29" s="16" t="s">
        <v>201</v>
      </c>
      <c r="G29" s="65" t="s">
        <v>24</v>
      </c>
      <c r="H29" s="65" t="s">
        <v>201</v>
      </c>
      <c r="I29" s="71" t="s">
        <v>201</v>
      </c>
      <c r="J29" s="22"/>
      <c r="K29" s="20"/>
      <c r="L29" s="20"/>
      <c r="M29" s="20"/>
      <c r="N29" s="20"/>
    </row>
    <row r="30" spans="1:14" ht="69.75" customHeight="1">
      <c r="A30" s="81" t="s">
        <v>29</v>
      </c>
      <c r="B30" s="115" t="s">
        <v>360</v>
      </c>
      <c r="C30" s="74" t="s">
        <v>52</v>
      </c>
      <c r="D30" s="61">
        <f>SUM(E30:E30)</f>
        <v>1</v>
      </c>
      <c r="E30" s="62">
        <v>1</v>
      </c>
      <c r="F30" s="71">
        <v>0</v>
      </c>
      <c r="G30" s="66">
        <f>SUM(H30:H30)</f>
        <v>1.394</v>
      </c>
      <c r="H30" s="66">
        <v>1.394</v>
      </c>
      <c r="I30" s="73">
        <v>0</v>
      </c>
      <c r="J30" s="127" t="s">
        <v>261</v>
      </c>
      <c r="K30" s="28" t="s">
        <v>262</v>
      </c>
      <c r="L30" s="28">
        <v>75.81</v>
      </c>
      <c r="M30" s="28">
        <v>110.93</v>
      </c>
      <c r="N30" s="28">
        <v>92.865</v>
      </c>
    </row>
    <row r="31" spans="1:14" ht="86.25" customHeight="1">
      <c r="A31" s="16" t="s">
        <v>30</v>
      </c>
      <c r="B31" s="115" t="s">
        <v>91</v>
      </c>
      <c r="C31" s="74" t="s">
        <v>52</v>
      </c>
      <c r="D31" s="61">
        <f>SUM(E31:E31)</f>
        <v>0.1</v>
      </c>
      <c r="E31" s="62">
        <f>100/1000</f>
        <v>0.1</v>
      </c>
      <c r="F31" s="71">
        <v>0</v>
      </c>
      <c r="G31" s="71">
        <f>SUM(H31:H31)</f>
        <v>0</v>
      </c>
      <c r="H31" s="71">
        <v>0</v>
      </c>
      <c r="I31" s="71">
        <v>0</v>
      </c>
      <c r="J31" s="77"/>
      <c r="K31" s="29"/>
      <c r="L31" s="29"/>
      <c r="M31" s="29"/>
      <c r="N31" s="29"/>
    </row>
    <row r="32" spans="1:14" ht="89.25" customHeight="1">
      <c r="A32" s="16" t="s">
        <v>189</v>
      </c>
      <c r="B32" s="58" t="s">
        <v>50</v>
      </c>
      <c r="C32" s="74" t="s">
        <v>52</v>
      </c>
      <c r="D32" s="16" t="s">
        <v>25</v>
      </c>
      <c r="E32" s="16" t="s">
        <v>201</v>
      </c>
      <c r="F32" s="16" t="s">
        <v>201</v>
      </c>
      <c r="G32" s="65" t="s">
        <v>25</v>
      </c>
      <c r="H32" s="16" t="s">
        <v>201</v>
      </c>
      <c r="I32" s="16" t="s">
        <v>201</v>
      </c>
      <c r="J32" s="17" t="s">
        <v>263</v>
      </c>
      <c r="K32" s="13" t="s">
        <v>258</v>
      </c>
      <c r="L32" s="13">
        <v>7.8</v>
      </c>
      <c r="M32" s="13">
        <v>9</v>
      </c>
      <c r="N32" s="13">
        <v>12.9</v>
      </c>
    </row>
    <row r="33" spans="1:14" ht="26.25" customHeight="1">
      <c r="A33" s="158"/>
      <c r="B33" s="133" t="s">
        <v>92</v>
      </c>
      <c r="C33" s="74" t="s">
        <v>56</v>
      </c>
      <c r="D33" s="61">
        <f>SUM(E33:E33)</f>
        <v>1.1</v>
      </c>
      <c r="E33" s="61">
        <f>SUM(E30,E31)</f>
        <v>1.1</v>
      </c>
      <c r="F33" s="66">
        <f>SUM(F30,F31)</f>
        <v>0</v>
      </c>
      <c r="G33" s="66">
        <f>SUM(H33:H33)</f>
        <v>1.394</v>
      </c>
      <c r="H33" s="66">
        <f>SUM(H30,H31)</f>
        <v>1.394</v>
      </c>
      <c r="I33" s="66">
        <f>SUM(I30,I31)</f>
        <v>0</v>
      </c>
      <c r="J33" s="291"/>
      <c r="K33" s="292"/>
      <c r="L33" s="292"/>
      <c r="M33" s="292"/>
      <c r="N33" s="293"/>
    </row>
    <row r="34" spans="1:14" s="31" customFormat="1" ht="32.25" customHeight="1">
      <c r="A34" s="158"/>
      <c r="B34" s="208" t="s">
        <v>375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10"/>
    </row>
    <row r="35" spans="1:14" ht="27.75" customHeight="1">
      <c r="A35" s="35" t="s">
        <v>31</v>
      </c>
      <c r="B35" s="252" t="s">
        <v>180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4"/>
    </row>
    <row r="36" spans="1:14" ht="108">
      <c r="A36" s="80" t="s">
        <v>51</v>
      </c>
      <c r="B36" s="91" t="s">
        <v>359</v>
      </c>
      <c r="C36" s="85" t="s">
        <v>52</v>
      </c>
      <c r="D36" s="70">
        <f>E36+F36</f>
        <v>2.4</v>
      </c>
      <c r="E36" s="70">
        <v>2.4</v>
      </c>
      <c r="F36" s="69">
        <v>0</v>
      </c>
      <c r="G36" s="166">
        <f>SUM(H36:H36)</f>
        <v>0</v>
      </c>
      <c r="H36" s="166">
        <v>0</v>
      </c>
      <c r="I36" s="166">
        <v>0</v>
      </c>
      <c r="J36" s="59" t="s">
        <v>264</v>
      </c>
      <c r="K36" s="30" t="s">
        <v>258</v>
      </c>
      <c r="L36" s="30">
        <v>98</v>
      </c>
      <c r="M36" s="30">
        <v>100</v>
      </c>
      <c r="N36" s="30">
        <v>100</v>
      </c>
    </row>
    <row r="37" spans="1:14" ht="141" customHeight="1">
      <c r="A37" s="79" t="s">
        <v>32</v>
      </c>
      <c r="B37" s="91" t="s">
        <v>61</v>
      </c>
      <c r="C37" s="85" t="s">
        <v>52</v>
      </c>
      <c r="D37" s="70">
        <f>E37+F37</f>
        <v>610.55</v>
      </c>
      <c r="E37" s="166">
        <v>0</v>
      </c>
      <c r="F37" s="69">
        <v>610.55</v>
      </c>
      <c r="G37" s="70">
        <f>H37+I37</f>
        <v>659.7439</v>
      </c>
      <c r="H37" s="166">
        <v>0</v>
      </c>
      <c r="I37" s="70">
        <v>659.7439</v>
      </c>
      <c r="J37" s="59" t="s">
        <v>265</v>
      </c>
      <c r="K37" s="30" t="s">
        <v>258</v>
      </c>
      <c r="L37" s="30">
        <v>100</v>
      </c>
      <c r="M37" s="30">
        <v>100</v>
      </c>
      <c r="N37" s="13">
        <v>102.07</v>
      </c>
    </row>
    <row r="38" spans="1:14" ht="76.5" customHeight="1">
      <c r="A38" s="79" t="s">
        <v>54</v>
      </c>
      <c r="B38" s="32" t="s">
        <v>53</v>
      </c>
      <c r="C38" s="85" t="s">
        <v>52</v>
      </c>
      <c r="D38" s="70">
        <f>E38+F38</f>
        <v>159.16</v>
      </c>
      <c r="E38" s="68">
        <v>4.66</v>
      </c>
      <c r="F38" s="69">
        <v>154.5</v>
      </c>
      <c r="G38" s="70">
        <f>H38+I38</f>
        <v>108.89</v>
      </c>
      <c r="H38" s="70">
        <v>3.39</v>
      </c>
      <c r="I38" s="70">
        <v>105.5</v>
      </c>
      <c r="J38" s="332" t="s">
        <v>266</v>
      </c>
      <c r="K38" s="294" t="s">
        <v>258</v>
      </c>
      <c r="L38" s="294">
        <v>58</v>
      </c>
      <c r="M38" s="294">
        <v>59</v>
      </c>
      <c r="N38" s="294">
        <v>99.93</v>
      </c>
    </row>
    <row r="39" spans="1:14" ht="62.25" customHeight="1">
      <c r="A39" s="79" t="s">
        <v>55</v>
      </c>
      <c r="B39" s="32" t="s">
        <v>256</v>
      </c>
      <c r="C39" s="85" t="s">
        <v>52</v>
      </c>
      <c r="D39" s="70">
        <f>E39+F39</f>
        <v>260.8</v>
      </c>
      <c r="E39" s="70">
        <v>260.8</v>
      </c>
      <c r="F39" s="69">
        <v>0</v>
      </c>
      <c r="G39" s="70">
        <f>SUM(H39:H39)</f>
        <v>261.84</v>
      </c>
      <c r="H39" s="70">
        <v>261.84</v>
      </c>
      <c r="I39" s="70">
        <v>0</v>
      </c>
      <c r="J39" s="332"/>
      <c r="K39" s="294"/>
      <c r="L39" s="294"/>
      <c r="M39" s="295"/>
      <c r="N39" s="295"/>
    </row>
    <row r="40" spans="1:16" ht="27" customHeight="1">
      <c r="A40" s="24"/>
      <c r="B40" s="57" t="s">
        <v>77</v>
      </c>
      <c r="C40" s="85" t="s">
        <v>56</v>
      </c>
      <c r="D40" s="70">
        <f>E40+F40</f>
        <v>1032.9099999999999</v>
      </c>
      <c r="E40" s="70">
        <f>E39+E38+E37+E36</f>
        <v>267.86</v>
      </c>
      <c r="F40" s="70">
        <f>F39+F38+F37+F36</f>
        <v>765.05</v>
      </c>
      <c r="G40" s="70">
        <f>H40+I40</f>
        <v>1030.4739</v>
      </c>
      <c r="H40" s="70">
        <f>H39+H38+H37+H36</f>
        <v>265.22999999999996</v>
      </c>
      <c r="I40" s="70">
        <f>I39+I38+I37+I36</f>
        <v>765.2439</v>
      </c>
      <c r="J40" s="181"/>
      <c r="K40" s="182"/>
      <c r="L40" s="182"/>
      <c r="M40" s="182"/>
      <c r="N40" s="183"/>
      <c r="O40" s="2">
        <f>G40/D40*100</f>
        <v>99.76415176540068</v>
      </c>
      <c r="P40" s="2">
        <f>H40/E40*100</f>
        <v>99.01814380646604</v>
      </c>
    </row>
    <row r="41" spans="1:14" ht="27" customHeight="1">
      <c r="A41" s="35" t="s">
        <v>33</v>
      </c>
      <c r="B41" s="252" t="s">
        <v>78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4"/>
    </row>
    <row r="42" spans="1:14" ht="46.5">
      <c r="A42" s="286" t="s">
        <v>34</v>
      </c>
      <c r="B42" s="272" t="s">
        <v>68</v>
      </c>
      <c r="C42" s="274" t="s">
        <v>52</v>
      </c>
      <c r="D42" s="288">
        <f>E42+F42</f>
        <v>1025.28</v>
      </c>
      <c r="E42" s="232">
        <v>0</v>
      </c>
      <c r="F42" s="300">
        <v>1025.28</v>
      </c>
      <c r="G42" s="270">
        <f>H42+I42</f>
        <v>1112.128</v>
      </c>
      <c r="H42" s="270">
        <v>0</v>
      </c>
      <c r="I42" s="270">
        <v>1112.128</v>
      </c>
      <c r="J42" s="59" t="s">
        <v>267</v>
      </c>
      <c r="K42" s="30" t="s">
        <v>258</v>
      </c>
      <c r="L42" s="30">
        <v>41</v>
      </c>
      <c r="M42" s="30">
        <v>61</v>
      </c>
      <c r="N42" s="30">
        <v>82.16</v>
      </c>
    </row>
    <row r="43" spans="1:14" ht="84" customHeight="1">
      <c r="A43" s="287"/>
      <c r="B43" s="273"/>
      <c r="C43" s="273"/>
      <c r="D43" s="289"/>
      <c r="E43" s="290"/>
      <c r="F43" s="301"/>
      <c r="G43" s="271"/>
      <c r="H43" s="271"/>
      <c r="I43" s="271"/>
      <c r="J43" s="59" t="s">
        <v>269</v>
      </c>
      <c r="K43" s="30" t="s">
        <v>258</v>
      </c>
      <c r="L43" s="30">
        <v>100</v>
      </c>
      <c r="M43" s="30">
        <v>100</v>
      </c>
      <c r="N43" s="30">
        <v>94.92</v>
      </c>
    </row>
    <row r="44" spans="1:14" ht="89.25" customHeight="1">
      <c r="A44" s="79" t="s">
        <v>57</v>
      </c>
      <c r="B44" s="59" t="s">
        <v>59</v>
      </c>
      <c r="C44" s="172" t="s">
        <v>52</v>
      </c>
      <c r="D44" s="128" t="s">
        <v>201</v>
      </c>
      <c r="E44" s="161" t="s">
        <v>201</v>
      </c>
      <c r="F44" s="161" t="s">
        <v>201</v>
      </c>
      <c r="G44" s="67">
        <f>H44+I44</f>
        <v>5.951</v>
      </c>
      <c r="H44" s="67">
        <v>0</v>
      </c>
      <c r="I44" s="67">
        <v>5.951</v>
      </c>
      <c r="J44" s="59" t="s">
        <v>268</v>
      </c>
      <c r="K44" s="30" t="s">
        <v>301</v>
      </c>
      <c r="L44" s="30">
        <v>5</v>
      </c>
      <c r="M44" s="30">
        <v>5</v>
      </c>
      <c r="N44" s="13">
        <v>9</v>
      </c>
    </row>
    <row r="45" spans="1:14" ht="77.25" customHeight="1">
      <c r="A45" s="79" t="s">
        <v>60</v>
      </c>
      <c r="B45" s="33" t="s">
        <v>58</v>
      </c>
      <c r="C45" s="172" t="s">
        <v>52</v>
      </c>
      <c r="D45" s="68">
        <f>E45+F45</f>
        <v>113.78999999999999</v>
      </c>
      <c r="E45" s="68">
        <v>36.29</v>
      </c>
      <c r="F45" s="69">
        <v>77.5</v>
      </c>
      <c r="G45" s="66">
        <f>H45+I45</f>
        <v>57.6811</v>
      </c>
      <c r="H45" s="66">
        <v>44.438</v>
      </c>
      <c r="I45" s="66">
        <f>12.6265+0.6166</f>
        <v>13.2431</v>
      </c>
      <c r="J45" s="257" t="s">
        <v>270</v>
      </c>
      <c r="K45" s="190" t="s">
        <v>258</v>
      </c>
      <c r="L45" s="190">
        <v>3.7</v>
      </c>
      <c r="M45" s="190">
        <v>0</v>
      </c>
      <c r="N45" s="190">
        <v>0</v>
      </c>
    </row>
    <row r="46" spans="1:14" ht="77.25" customHeight="1">
      <c r="A46" s="79" t="s">
        <v>221</v>
      </c>
      <c r="B46" s="34" t="s">
        <v>348</v>
      </c>
      <c r="C46" s="85" t="s">
        <v>52</v>
      </c>
      <c r="D46" s="164" t="s">
        <v>201</v>
      </c>
      <c r="E46" s="164" t="s">
        <v>201</v>
      </c>
      <c r="F46" s="165" t="s">
        <v>201</v>
      </c>
      <c r="G46" s="103" t="s">
        <v>201</v>
      </c>
      <c r="H46" s="103" t="s">
        <v>201</v>
      </c>
      <c r="I46" s="103" t="s">
        <v>201</v>
      </c>
      <c r="J46" s="273"/>
      <c r="K46" s="249"/>
      <c r="L46" s="249"/>
      <c r="M46" s="249"/>
      <c r="N46" s="249"/>
    </row>
    <row r="47" spans="1:16" ht="27" customHeight="1">
      <c r="A47" s="76"/>
      <c r="B47" s="104" t="s">
        <v>80</v>
      </c>
      <c r="C47" s="74" t="s">
        <v>56</v>
      </c>
      <c r="D47" s="61">
        <f>E47+F47</f>
        <v>1139.07</v>
      </c>
      <c r="E47" s="61">
        <f>SUM(E42:E46)</f>
        <v>36.29</v>
      </c>
      <c r="F47" s="61">
        <f>SUM(F42:F46)</f>
        <v>1102.78</v>
      </c>
      <c r="G47" s="61">
        <f>H47+I47</f>
        <v>1175.7601</v>
      </c>
      <c r="H47" s="61">
        <f>SUM(H42:H46)</f>
        <v>44.438</v>
      </c>
      <c r="I47" s="61">
        <f>SUM(I42:I46)</f>
        <v>1131.3220999999999</v>
      </c>
      <c r="J47" s="221"/>
      <c r="K47" s="222"/>
      <c r="L47" s="222"/>
      <c r="M47" s="222"/>
      <c r="N47" s="223"/>
      <c r="O47" s="174">
        <f>G47/D47*100</f>
        <v>103.22105752938802</v>
      </c>
      <c r="P47" s="174">
        <f>H47/E47*100</f>
        <v>122.4524662441444</v>
      </c>
    </row>
    <row r="48" spans="1:14" s="36" customFormat="1" ht="27.75" customHeight="1">
      <c r="A48" s="94" t="s">
        <v>35</v>
      </c>
      <c r="B48" s="218" t="s">
        <v>79</v>
      </c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20"/>
    </row>
    <row r="49" spans="1:14" s="36" customFormat="1" ht="46.5">
      <c r="A49" s="16" t="s">
        <v>36</v>
      </c>
      <c r="B49" s="12" t="s">
        <v>219</v>
      </c>
      <c r="C49" s="74" t="s">
        <v>52</v>
      </c>
      <c r="D49" s="61">
        <f>E49+F49</f>
        <v>37.22</v>
      </c>
      <c r="E49" s="62">
        <v>37.22</v>
      </c>
      <c r="F49" s="63">
        <v>0</v>
      </c>
      <c r="G49" s="66">
        <f>H49+I49</f>
        <v>37.044</v>
      </c>
      <c r="H49" s="66">
        <v>37.044</v>
      </c>
      <c r="I49" s="66">
        <v>0</v>
      </c>
      <c r="J49" s="330" t="s">
        <v>271</v>
      </c>
      <c r="K49" s="190" t="s">
        <v>258</v>
      </c>
      <c r="L49" s="190">
        <v>80</v>
      </c>
      <c r="M49" s="190">
        <v>95</v>
      </c>
      <c r="N49" s="190">
        <v>98.84</v>
      </c>
    </row>
    <row r="50" spans="1:14" s="36" customFormat="1" ht="46.5">
      <c r="A50" s="16" t="s">
        <v>63</v>
      </c>
      <c r="B50" s="12" t="s">
        <v>62</v>
      </c>
      <c r="C50" s="74" t="s">
        <v>52</v>
      </c>
      <c r="D50" s="61">
        <f>E50+F50</f>
        <v>156.47</v>
      </c>
      <c r="E50" s="62">
        <v>151.43</v>
      </c>
      <c r="F50" s="63">
        <v>5.04</v>
      </c>
      <c r="G50" s="66">
        <f>H50+I50</f>
        <v>152.57799999999997</v>
      </c>
      <c r="H50" s="66">
        <v>145.295</v>
      </c>
      <c r="I50" s="66">
        <v>7.283</v>
      </c>
      <c r="J50" s="331"/>
      <c r="K50" s="189"/>
      <c r="L50" s="189"/>
      <c r="M50" s="189"/>
      <c r="N50" s="189"/>
    </row>
    <row r="51" spans="1:14" s="36" customFormat="1" ht="85.5" customHeight="1">
      <c r="A51" s="16" t="s">
        <v>64</v>
      </c>
      <c r="B51" s="78" t="s">
        <v>223</v>
      </c>
      <c r="C51" s="74" t="s">
        <v>52</v>
      </c>
      <c r="D51" s="61">
        <f>E51+F51</f>
        <v>18.41</v>
      </c>
      <c r="E51" s="62">
        <v>1.65</v>
      </c>
      <c r="F51" s="63">
        <v>16.76</v>
      </c>
      <c r="G51" s="66">
        <v>0.22</v>
      </c>
      <c r="H51" s="66">
        <v>0.22</v>
      </c>
      <c r="I51" s="66">
        <v>0</v>
      </c>
      <c r="J51" s="105" t="s">
        <v>272</v>
      </c>
      <c r="K51" s="54" t="s">
        <v>258</v>
      </c>
      <c r="L51" s="54">
        <v>49.7</v>
      </c>
      <c r="M51" s="54">
        <v>49.7</v>
      </c>
      <c r="N51" s="54">
        <v>98.01</v>
      </c>
    </row>
    <row r="52" spans="1:16" s="36" customFormat="1" ht="50.25" customHeight="1">
      <c r="A52" s="16" t="s">
        <v>224</v>
      </c>
      <c r="B52" s="78" t="s">
        <v>349</v>
      </c>
      <c r="C52" s="74" t="s">
        <v>52</v>
      </c>
      <c r="D52" s="61">
        <f>E52+F52</f>
        <v>112.44</v>
      </c>
      <c r="E52" s="62">
        <v>111.98</v>
      </c>
      <c r="F52" s="63">
        <v>0.46</v>
      </c>
      <c r="G52" s="66">
        <f>H52+I52</f>
        <v>113.061</v>
      </c>
      <c r="H52" s="66">
        <v>110.831</v>
      </c>
      <c r="I52" s="66">
        <v>2.23</v>
      </c>
      <c r="J52" s="105" t="s">
        <v>273</v>
      </c>
      <c r="K52" s="13" t="s">
        <v>258</v>
      </c>
      <c r="L52" s="13">
        <v>0.9</v>
      </c>
      <c r="M52" s="13">
        <v>1.2</v>
      </c>
      <c r="N52" s="13">
        <v>3.2</v>
      </c>
      <c r="O52" s="175">
        <f>G53/D53*100</f>
        <v>93.33302520490541</v>
      </c>
      <c r="P52" s="175">
        <f>H53/E53*100</f>
        <v>97.0590181288871</v>
      </c>
    </row>
    <row r="53" spans="1:14" s="36" customFormat="1" ht="27" customHeight="1">
      <c r="A53" s="227"/>
      <c r="B53" s="58" t="s">
        <v>81</v>
      </c>
      <c r="C53" s="74" t="s">
        <v>56</v>
      </c>
      <c r="D53" s="63">
        <f aca="true" t="shared" si="0" ref="D53:I53">SUM(D49:D52)</f>
        <v>324.53999999999996</v>
      </c>
      <c r="E53" s="63">
        <f t="shared" si="0"/>
        <v>302.28000000000003</v>
      </c>
      <c r="F53" s="63">
        <f t="shared" si="0"/>
        <v>22.26</v>
      </c>
      <c r="G53" s="63">
        <f t="shared" si="0"/>
        <v>302.90299999999996</v>
      </c>
      <c r="H53" s="63">
        <f t="shared" si="0"/>
        <v>293.39</v>
      </c>
      <c r="I53" s="63">
        <f t="shared" si="0"/>
        <v>9.513</v>
      </c>
      <c r="J53" s="305"/>
      <c r="K53" s="306"/>
      <c r="L53" s="306"/>
      <c r="M53" s="306"/>
      <c r="N53" s="307"/>
    </row>
    <row r="54" spans="1:15" s="36" customFormat="1" ht="27" customHeight="1">
      <c r="A54" s="228"/>
      <c r="B54" s="111" t="s">
        <v>82</v>
      </c>
      <c r="C54" s="74" t="s">
        <v>56</v>
      </c>
      <c r="D54" s="60">
        <f aca="true" t="shared" si="1" ref="D54:I54">D40+D47+D53</f>
        <v>2496.5199999999995</v>
      </c>
      <c r="E54" s="60">
        <f t="shared" si="1"/>
        <v>606.4300000000001</v>
      </c>
      <c r="F54" s="60">
        <f t="shared" si="1"/>
        <v>1890.09</v>
      </c>
      <c r="G54" s="60">
        <f t="shared" si="1"/>
        <v>2509.1369999999997</v>
      </c>
      <c r="H54" s="60">
        <f t="shared" si="1"/>
        <v>603.058</v>
      </c>
      <c r="I54" s="60">
        <f t="shared" si="1"/>
        <v>1906.0789999999997</v>
      </c>
      <c r="J54" s="308"/>
      <c r="K54" s="309"/>
      <c r="L54" s="309"/>
      <c r="M54" s="309"/>
      <c r="N54" s="310"/>
      <c r="O54" s="36">
        <f>H54/E54*100</f>
        <v>99.44395890704615</v>
      </c>
    </row>
    <row r="55" spans="1:14" ht="38.25" customHeight="1">
      <c r="A55" s="121"/>
      <c r="B55" s="275" t="s">
        <v>363</v>
      </c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7"/>
    </row>
    <row r="56" spans="1:14" ht="61.5" customHeight="1">
      <c r="A56" s="95" t="s">
        <v>37</v>
      </c>
      <c r="B56" s="120" t="s">
        <v>65</v>
      </c>
      <c r="C56" s="74" t="s">
        <v>52</v>
      </c>
      <c r="D56" s="61">
        <v>0.51</v>
      </c>
      <c r="E56" s="62">
        <v>0.2</v>
      </c>
      <c r="F56" s="63">
        <v>0.31</v>
      </c>
      <c r="G56" s="66">
        <f aca="true" t="shared" si="2" ref="G56:G62">H56+I56</f>
        <v>0.17393</v>
      </c>
      <c r="H56" s="66">
        <v>0.1427</v>
      </c>
      <c r="I56" s="66">
        <v>0.03123</v>
      </c>
      <c r="J56" s="105" t="s">
        <v>274</v>
      </c>
      <c r="K56" s="13" t="s">
        <v>258</v>
      </c>
      <c r="L56" s="13">
        <v>100</v>
      </c>
      <c r="M56" s="13">
        <v>120</v>
      </c>
      <c r="N56" s="13">
        <v>129</v>
      </c>
    </row>
    <row r="57" spans="1:14" ht="55.5" customHeight="1">
      <c r="A57" s="118" t="s">
        <v>38</v>
      </c>
      <c r="B57" s="75" t="s">
        <v>72</v>
      </c>
      <c r="C57" s="74" t="s">
        <v>52</v>
      </c>
      <c r="D57" s="61">
        <v>53.01</v>
      </c>
      <c r="E57" s="62">
        <v>22.22</v>
      </c>
      <c r="F57" s="63">
        <v>30.79</v>
      </c>
      <c r="G57" s="66">
        <f t="shared" si="2"/>
        <v>49.833200000000005</v>
      </c>
      <c r="H57" s="71">
        <v>23.2984</v>
      </c>
      <c r="I57" s="71">
        <v>26.5348</v>
      </c>
      <c r="J57" s="105" t="s">
        <v>275</v>
      </c>
      <c r="K57" s="13" t="s">
        <v>258</v>
      </c>
      <c r="L57" s="13">
        <v>52.4</v>
      </c>
      <c r="M57" s="13">
        <v>82.4</v>
      </c>
      <c r="N57" s="13">
        <v>87.82</v>
      </c>
    </row>
    <row r="58" spans="1:14" ht="48" customHeight="1">
      <c r="A58" s="90" t="s">
        <v>39</v>
      </c>
      <c r="B58" s="75" t="s">
        <v>71</v>
      </c>
      <c r="C58" s="74" t="s">
        <v>52</v>
      </c>
      <c r="D58" s="61">
        <v>236.82</v>
      </c>
      <c r="E58" s="62">
        <v>50.21</v>
      </c>
      <c r="F58" s="63">
        <v>186.61</v>
      </c>
      <c r="G58" s="66">
        <f t="shared" si="2"/>
        <v>232.4288</v>
      </c>
      <c r="H58" s="43">
        <v>51.059</v>
      </c>
      <c r="I58" s="43">
        <v>181.3698</v>
      </c>
      <c r="J58" s="105" t="s">
        <v>276</v>
      </c>
      <c r="K58" s="13" t="s">
        <v>258</v>
      </c>
      <c r="L58" s="13">
        <v>5.79</v>
      </c>
      <c r="M58" s="13">
        <v>6.51</v>
      </c>
      <c r="N58" s="13">
        <v>8.4</v>
      </c>
    </row>
    <row r="59" spans="1:14" ht="57.75" customHeight="1">
      <c r="A59" s="90" t="s">
        <v>67</v>
      </c>
      <c r="B59" s="119" t="s">
        <v>200</v>
      </c>
      <c r="C59" s="74" t="s">
        <v>52</v>
      </c>
      <c r="D59" s="61">
        <v>32.5</v>
      </c>
      <c r="E59" s="62">
        <v>14.96</v>
      </c>
      <c r="F59" s="63">
        <v>17.54</v>
      </c>
      <c r="G59" s="66">
        <f t="shared" si="2"/>
        <v>28.9025</v>
      </c>
      <c r="H59" s="43">
        <v>15.4498</v>
      </c>
      <c r="I59" s="43">
        <v>13.4527</v>
      </c>
      <c r="J59" s="105" t="s">
        <v>277</v>
      </c>
      <c r="K59" s="13" t="s">
        <v>258</v>
      </c>
      <c r="L59" s="13">
        <v>100</v>
      </c>
      <c r="M59" s="13">
        <v>106</v>
      </c>
      <c r="N59" s="13">
        <v>127</v>
      </c>
    </row>
    <row r="60" spans="1:14" ht="51" customHeight="1">
      <c r="A60" s="90" t="s">
        <v>69</v>
      </c>
      <c r="B60" s="75" t="s">
        <v>66</v>
      </c>
      <c r="C60" s="74" t="s">
        <v>52</v>
      </c>
      <c r="D60" s="61">
        <v>10.21</v>
      </c>
      <c r="E60" s="62">
        <v>2.3</v>
      </c>
      <c r="F60" s="63">
        <v>7.91</v>
      </c>
      <c r="G60" s="66">
        <f t="shared" si="2"/>
        <v>10.7252</v>
      </c>
      <c r="H60" s="44">
        <v>1.9583</v>
      </c>
      <c r="I60" s="43">
        <v>8.7669</v>
      </c>
      <c r="J60" s="105" t="s">
        <v>278</v>
      </c>
      <c r="K60" s="13" t="s">
        <v>258</v>
      </c>
      <c r="L60" s="13">
        <v>6.6</v>
      </c>
      <c r="M60" s="13">
        <v>7</v>
      </c>
      <c r="N60" s="13">
        <v>27.6</v>
      </c>
    </row>
    <row r="61" spans="1:14" ht="69" customHeight="1">
      <c r="A61" s="90" t="s">
        <v>240</v>
      </c>
      <c r="B61" s="75" t="s">
        <v>70</v>
      </c>
      <c r="C61" s="74" t="s">
        <v>52</v>
      </c>
      <c r="D61" s="61">
        <v>30.69</v>
      </c>
      <c r="E61" s="62">
        <v>3.7</v>
      </c>
      <c r="F61" s="5">
        <v>26.99</v>
      </c>
      <c r="G61" s="66">
        <f t="shared" si="2"/>
        <v>9.653</v>
      </c>
      <c r="H61" s="43">
        <v>3.423</v>
      </c>
      <c r="I61" s="43">
        <v>6.23</v>
      </c>
      <c r="J61" s="22"/>
      <c r="K61" s="22"/>
      <c r="L61" s="22"/>
      <c r="M61" s="22"/>
      <c r="N61" s="22"/>
    </row>
    <row r="62" spans="1:14" ht="39" customHeight="1">
      <c r="A62" s="90" t="s">
        <v>241</v>
      </c>
      <c r="B62" s="75" t="s">
        <v>239</v>
      </c>
      <c r="C62" s="74" t="s">
        <v>52</v>
      </c>
      <c r="D62" s="61">
        <v>48.56</v>
      </c>
      <c r="E62" s="162">
        <v>0</v>
      </c>
      <c r="F62" s="63">
        <v>48.56</v>
      </c>
      <c r="G62" s="66">
        <f t="shared" si="2"/>
        <v>21.6369</v>
      </c>
      <c r="H62" s="43">
        <v>0</v>
      </c>
      <c r="I62" s="43">
        <v>21.6369</v>
      </c>
      <c r="J62" s="22"/>
      <c r="K62" s="22"/>
      <c r="L62" s="22"/>
      <c r="M62" s="22"/>
      <c r="N62" s="22"/>
    </row>
    <row r="63" spans="1:16" ht="33" customHeight="1">
      <c r="A63" s="157"/>
      <c r="B63" s="111" t="s">
        <v>93</v>
      </c>
      <c r="C63" s="58" t="s">
        <v>56</v>
      </c>
      <c r="D63" s="61">
        <f aca="true" t="shared" si="3" ref="D63:I63">SUM(D56+D57+D58+D59+D60+D61+D62)</f>
        <v>412.29999999999995</v>
      </c>
      <c r="E63" s="61">
        <f t="shared" si="3"/>
        <v>93.59</v>
      </c>
      <c r="F63" s="61">
        <f>SUM(F56+F57+F58+F59+F60+F61+F62)</f>
        <v>318.71</v>
      </c>
      <c r="G63" s="61">
        <f t="shared" si="3"/>
        <v>353.35353</v>
      </c>
      <c r="H63" s="61">
        <f t="shared" si="3"/>
        <v>95.3312</v>
      </c>
      <c r="I63" s="61">
        <f t="shared" si="3"/>
        <v>258.02233</v>
      </c>
      <c r="J63" s="181"/>
      <c r="K63" s="182"/>
      <c r="L63" s="182"/>
      <c r="M63" s="182"/>
      <c r="N63" s="183"/>
      <c r="O63" s="174">
        <f>G63/D63*100</f>
        <v>85.70301479505214</v>
      </c>
      <c r="P63" s="174">
        <f>H63/E63*100</f>
        <v>101.86045517683513</v>
      </c>
    </row>
    <row r="64" spans="1:14" ht="35.25" customHeight="1">
      <c r="A64" s="130"/>
      <c r="B64" s="276" t="s">
        <v>376</v>
      </c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7"/>
    </row>
    <row r="65" spans="1:14" ht="43.5" customHeight="1">
      <c r="A65" s="285" t="s">
        <v>40</v>
      </c>
      <c r="B65" s="238" t="s">
        <v>75</v>
      </c>
      <c r="C65" s="326" t="s">
        <v>52</v>
      </c>
      <c r="D65" s="281">
        <v>5.39</v>
      </c>
      <c r="E65" s="283">
        <v>2.28</v>
      </c>
      <c r="F65" s="232">
        <v>3.11</v>
      </c>
      <c r="G65" s="281">
        <f>H65+I65</f>
        <v>5.23</v>
      </c>
      <c r="H65" s="283">
        <v>2.12</v>
      </c>
      <c r="I65" s="232">
        <v>3.11</v>
      </c>
      <c r="J65" s="105" t="s">
        <v>279</v>
      </c>
      <c r="K65" s="13" t="s">
        <v>280</v>
      </c>
      <c r="L65" s="13">
        <v>60</v>
      </c>
      <c r="M65" s="13">
        <v>75</v>
      </c>
      <c r="N65" s="13">
        <v>75</v>
      </c>
    </row>
    <row r="66" spans="1:14" ht="41.25" customHeight="1">
      <c r="A66" s="235"/>
      <c r="B66" s="239"/>
      <c r="C66" s="327"/>
      <c r="D66" s="282"/>
      <c r="E66" s="284"/>
      <c r="F66" s="233"/>
      <c r="G66" s="282"/>
      <c r="H66" s="284"/>
      <c r="I66" s="233"/>
      <c r="J66" s="105" t="s">
        <v>350</v>
      </c>
      <c r="K66" s="13" t="s">
        <v>258</v>
      </c>
      <c r="L66" s="13">
        <v>26.65</v>
      </c>
      <c r="M66" s="13">
        <v>27.47</v>
      </c>
      <c r="N66" s="13">
        <v>37.49</v>
      </c>
    </row>
    <row r="67" spans="1:14" ht="111" customHeight="1">
      <c r="A67" s="16" t="s">
        <v>76</v>
      </c>
      <c r="B67" s="12" t="s">
        <v>222</v>
      </c>
      <c r="C67" s="58" t="s">
        <v>52</v>
      </c>
      <c r="D67" s="72">
        <v>115.78</v>
      </c>
      <c r="E67" s="72">
        <v>5.79</v>
      </c>
      <c r="F67" s="63">
        <v>109.99</v>
      </c>
      <c r="G67" s="45">
        <f>H67+I67</f>
        <v>115.36</v>
      </c>
      <c r="H67" s="45">
        <v>5.76</v>
      </c>
      <c r="I67" s="46">
        <v>109.6</v>
      </c>
      <c r="J67" s="105" t="s">
        <v>396</v>
      </c>
      <c r="K67" s="13" t="s">
        <v>258</v>
      </c>
      <c r="L67" s="13" t="s">
        <v>201</v>
      </c>
      <c r="M67" s="13">
        <v>100</v>
      </c>
      <c r="N67" s="13">
        <v>100</v>
      </c>
    </row>
    <row r="68" spans="1:14" ht="80.25" customHeight="1">
      <c r="A68" s="16" t="s">
        <v>217</v>
      </c>
      <c r="B68" s="78" t="s">
        <v>73</v>
      </c>
      <c r="C68" s="58" t="s">
        <v>52</v>
      </c>
      <c r="D68" s="143" t="s">
        <v>201</v>
      </c>
      <c r="E68" s="143" t="s">
        <v>201</v>
      </c>
      <c r="F68" s="102" t="s">
        <v>201</v>
      </c>
      <c r="G68" s="45">
        <f>H68+I68</f>
        <v>0.49</v>
      </c>
      <c r="H68" s="45">
        <v>0.49</v>
      </c>
      <c r="I68" s="46">
        <v>0</v>
      </c>
      <c r="J68" s="105" t="s">
        <v>281</v>
      </c>
      <c r="K68" s="13" t="s">
        <v>258</v>
      </c>
      <c r="L68" s="13">
        <v>1.45</v>
      </c>
      <c r="M68" s="13">
        <v>1.92</v>
      </c>
      <c r="N68" s="13">
        <v>5.58</v>
      </c>
    </row>
    <row r="69" spans="1:14" ht="84" customHeight="1">
      <c r="A69" s="96" t="s">
        <v>225</v>
      </c>
      <c r="B69" s="84" t="s">
        <v>74</v>
      </c>
      <c r="C69" s="58" t="s">
        <v>52</v>
      </c>
      <c r="D69" s="72">
        <v>2.02</v>
      </c>
      <c r="E69" s="72">
        <v>1.07</v>
      </c>
      <c r="F69" s="5">
        <v>0.95</v>
      </c>
      <c r="G69" s="45">
        <f>H69+I69</f>
        <v>2.02</v>
      </c>
      <c r="H69" s="45">
        <v>1.07</v>
      </c>
      <c r="I69" s="46">
        <v>0.95</v>
      </c>
      <c r="J69" s="105" t="s">
        <v>283</v>
      </c>
      <c r="K69" s="13" t="s">
        <v>258</v>
      </c>
      <c r="L69" s="13">
        <v>40</v>
      </c>
      <c r="M69" s="13">
        <v>40.3</v>
      </c>
      <c r="N69" s="13">
        <v>51.61</v>
      </c>
    </row>
    <row r="70" spans="1:16" ht="27" customHeight="1">
      <c r="A70" s="159"/>
      <c r="B70" s="134" t="s">
        <v>99</v>
      </c>
      <c r="C70" s="58" t="s">
        <v>56</v>
      </c>
      <c r="D70" s="61">
        <f aca="true" t="shared" si="4" ref="D70:I70">SUM(D65:D69)</f>
        <v>123.19</v>
      </c>
      <c r="E70" s="61">
        <f t="shared" si="4"/>
        <v>9.14</v>
      </c>
      <c r="F70" s="61">
        <f t="shared" si="4"/>
        <v>114.05</v>
      </c>
      <c r="G70" s="61">
        <f t="shared" si="4"/>
        <v>123.1</v>
      </c>
      <c r="H70" s="61">
        <f t="shared" si="4"/>
        <v>9.44</v>
      </c>
      <c r="I70" s="61">
        <f t="shared" si="4"/>
        <v>113.66</v>
      </c>
      <c r="J70" s="221"/>
      <c r="K70" s="222"/>
      <c r="L70" s="222"/>
      <c r="M70" s="222"/>
      <c r="N70" s="223"/>
      <c r="O70" s="174">
        <f>G70/D70*100</f>
        <v>99.92694212192548</v>
      </c>
      <c r="P70" s="174">
        <f>H70/E70*100</f>
        <v>103.28227571115973</v>
      </c>
    </row>
    <row r="71" spans="1:14" ht="36.75" customHeight="1">
      <c r="A71" s="159"/>
      <c r="B71" s="276" t="s">
        <v>364</v>
      </c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7"/>
    </row>
    <row r="72" spans="1:14" ht="24" customHeight="1">
      <c r="A72" s="121" t="s">
        <v>41</v>
      </c>
      <c r="B72" s="218" t="s">
        <v>369</v>
      </c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20"/>
    </row>
    <row r="73" spans="1:14" ht="98.25" customHeight="1">
      <c r="A73" s="16" t="s">
        <v>42</v>
      </c>
      <c r="B73" s="58" t="s">
        <v>94</v>
      </c>
      <c r="C73" s="58" t="s">
        <v>357</v>
      </c>
      <c r="D73" s="16" t="s">
        <v>24</v>
      </c>
      <c r="E73" s="16" t="s">
        <v>201</v>
      </c>
      <c r="F73" s="102" t="s">
        <v>201</v>
      </c>
      <c r="G73" s="65" t="s">
        <v>24</v>
      </c>
      <c r="H73" s="65" t="s">
        <v>201</v>
      </c>
      <c r="I73" s="65" t="s">
        <v>201</v>
      </c>
      <c r="J73" s="23"/>
      <c r="K73" s="23"/>
      <c r="L73" s="20"/>
      <c r="M73" s="20"/>
      <c r="N73" s="20"/>
    </row>
    <row r="74" spans="1:14" ht="81" customHeight="1">
      <c r="A74" s="16" t="s">
        <v>43</v>
      </c>
      <c r="B74" s="58" t="s">
        <v>339</v>
      </c>
      <c r="C74" s="58" t="s">
        <v>357</v>
      </c>
      <c r="D74" s="16" t="s">
        <v>24</v>
      </c>
      <c r="E74" s="16" t="s">
        <v>201</v>
      </c>
      <c r="F74" s="102" t="s">
        <v>201</v>
      </c>
      <c r="G74" s="65" t="s">
        <v>24</v>
      </c>
      <c r="H74" s="65" t="s">
        <v>201</v>
      </c>
      <c r="I74" s="65" t="s">
        <v>201</v>
      </c>
      <c r="J74" s="23"/>
      <c r="K74" s="23"/>
      <c r="L74" s="20"/>
      <c r="M74" s="20"/>
      <c r="N74" s="20"/>
    </row>
    <row r="75" spans="1:14" ht="69.75" customHeight="1">
      <c r="A75" s="16" t="s">
        <v>44</v>
      </c>
      <c r="B75" s="58" t="s">
        <v>45</v>
      </c>
      <c r="C75" s="58" t="s">
        <v>357</v>
      </c>
      <c r="D75" s="16" t="s">
        <v>24</v>
      </c>
      <c r="E75" s="16" t="s">
        <v>201</v>
      </c>
      <c r="F75" s="102" t="s">
        <v>201</v>
      </c>
      <c r="G75" s="65" t="s">
        <v>24</v>
      </c>
      <c r="H75" s="65" t="s">
        <v>201</v>
      </c>
      <c r="I75" s="65" t="s">
        <v>201</v>
      </c>
      <c r="J75" s="23"/>
      <c r="K75" s="23"/>
      <c r="L75" s="20"/>
      <c r="M75" s="20"/>
      <c r="N75" s="20"/>
    </row>
    <row r="76" spans="1:14" ht="53.25" customHeight="1">
      <c r="A76" s="16" t="s">
        <v>226</v>
      </c>
      <c r="B76" s="58" t="s">
        <v>229</v>
      </c>
      <c r="C76" s="58" t="s">
        <v>357</v>
      </c>
      <c r="D76" s="16" t="s">
        <v>24</v>
      </c>
      <c r="E76" s="16" t="s">
        <v>201</v>
      </c>
      <c r="F76" s="102" t="s">
        <v>201</v>
      </c>
      <c r="G76" s="65" t="s">
        <v>24</v>
      </c>
      <c r="H76" s="65" t="s">
        <v>201</v>
      </c>
      <c r="I76" s="65" t="s">
        <v>201</v>
      </c>
      <c r="J76" s="23"/>
      <c r="K76" s="23"/>
      <c r="L76" s="20"/>
      <c r="M76" s="20"/>
      <c r="N76" s="20"/>
    </row>
    <row r="77" spans="1:14" ht="71.25" customHeight="1">
      <c r="A77" s="16" t="s">
        <v>227</v>
      </c>
      <c r="B77" s="58" t="s">
        <v>230</v>
      </c>
      <c r="C77" s="58" t="s">
        <v>357</v>
      </c>
      <c r="D77" s="16" t="s">
        <v>24</v>
      </c>
      <c r="E77" s="16" t="s">
        <v>201</v>
      </c>
      <c r="F77" s="102" t="s">
        <v>201</v>
      </c>
      <c r="G77" s="65" t="s">
        <v>24</v>
      </c>
      <c r="H77" s="65" t="s">
        <v>201</v>
      </c>
      <c r="I77" s="65" t="s">
        <v>201</v>
      </c>
      <c r="J77" s="23"/>
      <c r="K77" s="23"/>
      <c r="L77" s="20"/>
      <c r="M77" s="20"/>
      <c r="N77" s="20"/>
    </row>
    <row r="78" spans="1:14" ht="82.5" customHeight="1">
      <c r="A78" s="16" t="s">
        <v>228</v>
      </c>
      <c r="B78" s="58" t="s">
        <v>231</v>
      </c>
      <c r="C78" s="58" t="s">
        <v>357</v>
      </c>
      <c r="D78" s="16" t="s">
        <v>24</v>
      </c>
      <c r="E78" s="16" t="s">
        <v>201</v>
      </c>
      <c r="F78" s="102" t="s">
        <v>201</v>
      </c>
      <c r="G78" s="65" t="s">
        <v>24</v>
      </c>
      <c r="H78" s="65" t="s">
        <v>201</v>
      </c>
      <c r="I78" s="65" t="s">
        <v>201</v>
      </c>
      <c r="J78" s="23"/>
      <c r="K78" s="23"/>
      <c r="L78" s="20"/>
      <c r="M78" s="20"/>
      <c r="N78" s="20"/>
    </row>
    <row r="79" spans="1:14" ht="51" customHeight="1">
      <c r="A79" s="16" t="s">
        <v>351</v>
      </c>
      <c r="B79" s="58" t="s">
        <v>352</v>
      </c>
      <c r="C79" s="58" t="s">
        <v>52</v>
      </c>
      <c r="D79" s="71">
        <v>2.1</v>
      </c>
      <c r="E79" s="71">
        <v>2.1</v>
      </c>
      <c r="F79" s="63">
        <v>0</v>
      </c>
      <c r="G79" s="71">
        <v>1.88</v>
      </c>
      <c r="H79" s="71">
        <v>1.88</v>
      </c>
      <c r="I79" s="71">
        <v>0</v>
      </c>
      <c r="J79" s="55"/>
      <c r="K79" s="55"/>
      <c r="L79" s="56"/>
      <c r="M79" s="56"/>
      <c r="N79" s="56"/>
    </row>
    <row r="80" spans="1:14" ht="31.5" customHeight="1">
      <c r="A80" s="21"/>
      <c r="B80" s="58" t="s">
        <v>83</v>
      </c>
      <c r="C80" s="58" t="s">
        <v>56</v>
      </c>
      <c r="D80" s="61">
        <v>2.1</v>
      </c>
      <c r="E80" s="61">
        <v>2.1</v>
      </c>
      <c r="F80" s="63">
        <v>0</v>
      </c>
      <c r="G80" s="66">
        <v>1.88</v>
      </c>
      <c r="H80" s="66">
        <v>1.88</v>
      </c>
      <c r="I80" s="73">
        <v>0</v>
      </c>
      <c r="J80" s="221"/>
      <c r="K80" s="222"/>
      <c r="L80" s="222"/>
      <c r="M80" s="222"/>
      <c r="N80" s="223"/>
    </row>
    <row r="81" spans="1:14" s="86" customFormat="1" ht="24" customHeight="1">
      <c r="A81" s="121" t="s">
        <v>46</v>
      </c>
      <c r="B81" s="218" t="s">
        <v>95</v>
      </c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20"/>
    </row>
    <row r="82" spans="1:14" ht="84" customHeight="1">
      <c r="A82" s="16" t="s">
        <v>47</v>
      </c>
      <c r="B82" s="58" t="s">
        <v>86</v>
      </c>
      <c r="C82" s="58" t="s">
        <v>357</v>
      </c>
      <c r="D82" s="16" t="s">
        <v>25</v>
      </c>
      <c r="E82" s="16" t="s">
        <v>201</v>
      </c>
      <c r="F82" s="102" t="s">
        <v>201</v>
      </c>
      <c r="G82" s="65" t="s">
        <v>25</v>
      </c>
      <c r="H82" s="65" t="s">
        <v>201</v>
      </c>
      <c r="I82" s="65" t="s">
        <v>201</v>
      </c>
      <c r="J82" s="105" t="s">
        <v>284</v>
      </c>
      <c r="K82" s="13" t="s">
        <v>262</v>
      </c>
      <c r="L82" s="13" t="s">
        <v>201</v>
      </c>
      <c r="M82" s="13">
        <v>3041.77</v>
      </c>
      <c r="N82" s="13">
        <v>4707.9</v>
      </c>
    </row>
    <row r="83" spans="1:14" ht="65.25" customHeight="1">
      <c r="A83" s="16" t="s">
        <v>48</v>
      </c>
      <c r="B83" s="58" t="s">
        <v>87</v>
      </c>
      <c r="C83" s="58" t="s">
        <v>357</v>
      </c>
      <c r="D83" s="16" t="s">
        <v>25</v>
      </c>
      <c r="E83" s="16" t="s">
        <v>201</v>
      </c>
      <c r="F83" s="102" t="s">
        <v>201</v>
      </c>
      <c r="G83" s="65" t="s">
        <v>25</v>
      </c>
      <c r="H83" s="65" t="s">
        <v>201</v>
      </c>
      <c r="I83" s="65" t="s">
        <v>201</v>
      </c>
      <c r="J83" s="105" t="s">
        <v>285</v>
      </c>
      <c r="K83" s="13" t="s">
        <v>258</v>
      </c>
      <c r="L83" s="13">
        <v>87.5</v>
      </c>
      <c r="M83" s="13">
        <v>101.09</v>
      </c>
      <c r="N83" s="13">
        <v>103.2</v>
      </c>
    </row>
    <row r="84" spans="1:14" ht="48.75" customHeight="1">
      <c r="A84" s="16" t="s">
        <v>49</v>
      </c>
      <c r="B84" s="58" t="s">
        <v>89</v>
      </c>
      <c r="C84" s="58" t="s">
        <v>357</v>
      </c>
      <c r="D84" s="16" t="s">
        <v>25</v>
      </c>
      <c r="E84" s="16" t="s">
        <v>201</v>
      </c>
      <c r="F84" s="102" t="s">
        <v>201</v>
      </c>
      <c r="G84" s="65" t="s">
        <v>25</v>
      </c>
      <c r="H84" s="87" t="s">
        <v>201</v>
      </c>
      <c r="I84" s="87" t="s">
        <v>201</v>
      </c>
      <c r="J84" s="105" t="s">
        <v>286</v>
      </c>
      <c r="K84" s="13" t="s">
        <v>287</v>
      </c>
      <c r="L84" s="13">
        <v>553</v>
      </c>
      <c r="M84" s="13">
        <v>162</v>
      </c>
      <c r="N84" s="13">
        <v>770</v>
      </c>
    </row>
    <row r="85" spans="1:14" ht="114.75" customHeight="1">
      <c r="A85" s="16" t="s">
        <v>97</v>
      </c>
      <c r="B85" s="58" t="s">
        <v>96</v>
      </c>
      <c r="C85" s="58" t="s">
        <v>357</v>
      </c>
      <c r="D85" s="16" t="s">
        <v>25</v>
      </c>
      <c r="E85" s="16" t="s">
        <v>201</v>
      </c>
      <c r="F85" s="102" t="s">
        <v>201</v>
      </c>
      <c r="G85" s="65" t="s">
        <v>25</v>
      </c>
      <c r="H85" s="65" t="s">
        <v>201</v>
      </c>
      <c r="I85" s="65" t="s">
        <v>201</v>
      </c>
      <c r="J85" s="23"/>
      <c r="K85" s="23"/>
      <c r="L85" s="20"/>
      <c r="M85" s="20"/>
      <c r="N85" s="20"/>
    </row>
    <row r="86" spans="1:14" ht="27.75" customHeight="1">
      <c r="A86" s="21"/>
      <c r="B86" s="58" t="s">
        <v>100</v>
      </c>
      <c r="C86" s="58" t="s">
        <v>56</v>
      </c>
      <c r="D86" s="73">
        <v>0</v>
      </c>
      <c r="E86" s="73">
        <v>0</v>
      </c>
      <c r="F86" s="63">
        <v>0</v>
      </c>
      <c r="G86" s="66">
        <v>0</v>
      </c>
      <c r="H86" s="66">
        <v>0</v>
      </c>
      <c r="I86" s="73">
        <v>0</v>
      </c>
      <c r="J86" s="221"/>
      <c r="K86" s="222"/>
      <c r="L86" s="222"/>
      <c r="M86" s="222"/>
      <c r="N86" s="223"/>
    </row>
    <row r="87" spans="1:14" ht="21" customHeight="1">
      <c r="A87" s="121" t="s">
        <v>0</v>
      </c>
      <c r="B87" s="229" t="s">
        <v>392</v>
      </c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1"/>
    </row>
    <row r="88" spans="1:14" ht="66.75" customHeight="1">
      <c r="A88" s="16" t="s">
        <v>1</v>
      </c>
      <c r="B88" s="83" t="s">
        <v>101</v>
      </c>
      <c r="C88" s="58" t="s">
        <v>358</v>
      </c>
      <c r="D88" s="16" t="s">
        <v>25</v>
      </c>
      <c r="E88" s="163" t="s">
        <v>201</v>
      </c>
      <c r="F88" s="102" t="s">
        <v>201</v>
      </c>
      <c r="G88" s="103" t="s">
        <v>25</v>
      </c>
      <c r="H88" s="103" t="s">
        <v>201</v>
      </c>
      <c r="I88" s="145" t="s">
        <v>201</v>
      </c>
      <c r="J88" s="105" t="s">
        <v>288</v>
      </c>
      <c r="K88" s="13" t="s">
        <v>282</v>
      </c>
      <c r="L88" s="13">
        <v>2</v>
      </c>
      <c r="M88" s="13">
        <v>6</v>
      </c>
      <c r="N88" s="13">
        <v>3</v>
      </c>
    </row>
    <row r="89" spans="1:14" ht="84" customHeight="1">
      <c r="A89" s="16" t="s">
        <v>88</v>
      </c>
      <c r="B89" s="83" t="s">
        <v>102</v>
      </c>
      <c r="C89" s="58" t="s">
        <v>358</v>
      </c>
      <c r="D89" s="16" t="s">
        <v>25</v>
      </c>
      <c r="E89" s="163" t="s">
        <v>201</v>
      </c>
      <c r="F89" s="102" t="s">
        <v>201</v>
      </c>
      <c r="G89" s="103" t="s">
        <v>25</v>
      </c>
      <c r="H89" s="103" t="s">
        <v>201</v>
      </c>
      <c r="I89" s="145" t="s">
        <v>201</v>
      </c>
      <c r="J89" s="105" t="s">
        <v>289</v>
      </c>
      <c r="K89" s="13" t="s">
        <v>282</v>
      </c>
      <c r="L89" s="13">
        <v>0</v>
      </c>
      <c r="M89" s="13">
        <v>6</v>
      </c>
      <c r="N89" s="13">
        <v>4</v>
      </c>
    </row>
    <row r="90" spans="1:14" ht="21.75" customHeight="1">
      <c r="A90" s="90"/>
      <c r="B90" s="58" t="s">
        <v>353</v>
      </c>
      <c r="C90" s="58" t="s">
        <v>56</v>
      </c>
      <c r="D90" s="73">
        <v>0</v>
      </c>
      <c r="E90" s="73">
        <v>0</v>
      </c>
      <c r="F90" s="63">
        <v>0</v>
      </c>
      <c r="G90" s="66">
        <v>0</v>
      </c>
      <c r="H90" s="66">
        <v>0</v>
      </c>
      <c r="I90" s="73">
        <v>0</v>
      </c>
      <c r="J90" s="181"/>
      <c r="K90" s="182"/>
      <c r="L90" s="182"/>
      <c r="M90" s="182"/>
      <c r="N90" s="183"/>
    </row>
    <row r="91" spans="1:14" ht="27" customHeight="1">
      <c r="A91" s="121" t="s">
        <v>103</v>
      </c>
      <c r="B91" s="218" t="s">
        <v>393</v>
      </c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20"/>
    </row>
    <row r="92" spans="1:14" ht="106.5" customHeight="1">
      <c r="A92" s="16" t="s">
        <v>104</v>
      </c>
      <c r="B92" s="75" t="s">
        <v>98</v>
      </c>
      <c r="C92" s="58" t="s">
        <v>52</v>
      </c>
      <c r="D92" s="72">
        <v>13.22</v>
      </c>
      <c r="E92" s="72">
        <v>13</v>
      </c>
      <c r="F92" s="63">
        <v>0.218</v>
      </c>
      <c r="G92" s="66">
        <v>11.97</v>
      </c>
      <c r="H92" s="66">
        <v>11.83</v>
      </c>
      <c r="I92" s="73">
        <v>0.14</v>
      </c>
      <c r="J92" s="105" t="s">
        <v>290</v>
      </c>
      <c r="K92" s="13" t="s">
        <v>258</v>
      </c>
      <c r="L92" s="13">
        <v>87.9</v>
      </c>
      <c r="M92" s="13">
        <v>90.9</v>
      </c>
      <c r="N92" s="13">
        <v>80.5</v>
      </c>
    </row>
    <row r="93" spans="1:14" ht="54" customHeight="1">
      <c r="A93" s="97" t="s">
        <v>199</v>
      </c>
      <c r="B93" s="78" t="s">
        <v>202</v>
      </c>
      <c r="C93" s="58" t="s">
        <v>52</v>
      </c>
      <c r="D93" s="62">
        <v>211.53</v>
      </c>
      <c r="E93" s="61">
        <v>21.99</v>
      </c>
      <c r="F93" s="63">
        <v>189.54</v>
      </c>
      <c r="G93" s="43">
        <v>151.8</v>
      </c>
      <c r="H93" s="43">
        <v>12.74</v>
      </c>
      <c r="I93" s="43">
        <v>139.06</v>
      </c>
      <c r="J93" s="23"/>
      <c r="K93" s="23"/>
      <c r="L93" s="20"/>
      <c r="M93" s="20"/>
      <c r="N93" s="20"/>
    </row>
    <row r="94" spans="1:14" ht="27" customHeight="1">
      <c r="A94" s="76"/>
      <c r="B94" s="75" t="s">
        <v>354</v>
      </c>
      <c r="C94" s="58" t="s">
        <v>56</v>
      </c>
      <c r="D94" s="72">
        <f aca="true" t="shared" si="5" ref="D94:I94">SUM(D92:D93)</f>
        <v>224.75</v>
      </c>
      <c r="E94" s="72">
        <f t="shared" si="5"/>
        <v>34.989999999999995</v>
      </c>
      <c r="F94" s="72">
        <f t="shared" si="5"/>
        <v>189.75799999999998</v>
      </c>
      <c r="G94" s="72">
        <f t="shared" si="5"/>
        <v>163.77</v>
      </c>
      <c r="H94" s="72">
        <f t="shared" si="5"/>
        <v>24.57</v>
      </c>
      <c r="I94" s="72">
        <f t="shared" si="5"/>
        <v>139.2</v>
      </c>
      <c r="J94" s="221"/>
      <c r="K94" s="222"/>
      <c r="L94" s="222"/>
      <c r="M94" s="222"/>
      <c r="N94" s="223"/>
    </row>
    <row r="95" spans="1:14" ht="24.75" customHeight="1">
      <c r="A95" s="121" t="s">
        <v>2</v>
      </c>
      <c r="B95" s="218" t="s">
        <v>105</v>
      </c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20"/>
    </row>
    <row r="96" spans="1:14" ht="90" customHeight="1">
      <c r="A96" s="16" t="s">
        <v>3</v>
      </c>
      <c r="B96" s="78" t="s">
        <v>106</v>
      </c>
      <c r="C96" s="58" t="s">
        <v>52</v>
      </c>
      <c r="D96" s="72">
        <v>0.49</v>
      </c>
      <c r="E96" s="72">
        <v>0.49</v>
      </c>
      <c r="F96" s="63">
        <v>0</v>
      </c>
      <c r="G96" s="45">
        <v>0.5</v>
      </c>
      <c r="H96" s="45">
        <v>0.5</v>
      </c>
      <c r="I96" s="46">
        <v>0</v>
      </c>
      <c r="J96" s="105" t="s">
        <v>291</v>
      </c>
      <c r="K96" s="13" t="s">
        <v>258</v>
      </c>
      <c r="L96" s="13">
        <v>100.5</v>
      </c>
      <c r="M96" s="13">
        <v>102</v>
      </c>
      <c r="N96" s="13">
        <v>120</v>
      </c>
    </row>
    <row r="97" spans="1:14" ht="39.75" customHeight="1">
      <c r="A97" s="234" t="s">
        <v>107</v>
      </c>
      <c r="B97" s="238" t="s">
        <v>203</v>
      </c>
      <c r="C97" s="240" t="s">
        <v>52</v>
      </c>
      <c r="D97" s="216">
        <v>0.1</v>
      </c>
      <c r="E97" s="216">
        <v>0.1</v>
      </c>
      <c r="F97" s="232">
        <v>0</v>
      </c>
      <c r="G97" s="242">
        <v>0</v>
      </c>
      <c r="H97" s="242">
        <v>0</v>
      </c>
      <c r="I97" s="259">
        <v>0</v>
      </c>
      <c r="J97" s="105" t="s">
        <v>292</v>
      </c>
      <c r="K97" s="13" t="s">
        <v>293</v>
      </c>
      <c r="L97" s="13">
        <v>0</v>
      </c>
      <c r="M97" s="13">
        <v>3</v>
      </c>
      <c r="N97" s="13">
        <v>106</v>
      </c>
    </row>
    <row r="98" spans="1:14" ht="46.5" customHeight="1">
      <c r="A98" s="235"/>
      <c r="B98" s="239"/>
      <c r="C98" s="241"/>
      <c r="D98" s="217"/>
      <c r="E98" s="217"/>
      <c r="F98" s="233"/>
      <c r="G98" s="244"/>
      <c r="H98" s="244"/>
      <c r="I98" s="261"/>
      <c r="J98" s="105" t="s">
        <v>294</v>
      </c>
      <c r="K98" s="13" t="s">
        <v>293</v>
      </c>
      <c r="L98" s="13">
        <v>5</v>
      </c>
      <c r="M98" s="13">
        <v>3</v>
      </c>
      <c r="N98" s="13">
        <v>11</v>
      </c>
    </row>
    <row r="99" spans="1:14" ht="27" customHeight="1">
      <c r="A99" s="76"/>
      <c r="B99" s="104" t="s">
        <v>108</v>
      </c>
      <c r="C99" s="58" t="s">
        <v>56</v>
      </c>
      <c r="D99" s="167">
        <f>SUM(D96:D98)</f>
        <v>0.59</v>
      </c>
      <c r="E99" s="167">
        <f>SUM(E96:E98)</f>
        <v>0.59</v>
      </c>
      <c r="F99" s="167">
        <v>0</v>
      </c>
      <c r="G99" s="167">
        <f>SUM(G96:G98)</f>
        <v>0.5</v>
      </c>
      <c r="H99" s="167">
        <f>SUM(H96:H98)</f>
        <v>0.5</v>
      </c>
      <c r="I99" s="167">
        <v>0</v>
      </c>
      <c r="J99" s="221"/>
      <c r="K99" s="222"/>
      <c r="L99" s="222"/>
      <c r="M99" s="222"/>
      <c r="N99" s="223"/>
    </row>
    <row r="100" spans="1:14" ht="25.5" customHeight="1">
      <c r="A100" s="121" t="s">
        <v>4</v>
      </c>
      <c r="B100" s="218" t="s">
        <v>109</v>
      </c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20"/>
    </row>
    <row r="101" spans="1:14" ht="68.25" customHeight="1">
      <c r="A101" s="16" t="s">
        <v>5</v>
      </c>
      <c r="B101" s="83" t="s">
        <v>110</v>
      </c>
      <c r="C101" s="58" t="s">
        <v>357</v>
      </c>
      <c r="D101" s="16" t="s">
        <v>24</v>
      </c>
      <c r="E101" s="16" t="s">
        <v>201</v>
      </c>
      <c r="F101" s="102" t="s">
        <v>201</v>
      </c>
      <c r="G101" s="65" t="s">
        <v>24</v>
      </c>
      <c r="H101" s="65" t="s">
        <v>201</v>
      </c>
      <c r="I101" s="65" t="s">
        <v>201</v>
      </c>
      <c r="J101" s="105" t="s">
        <v>295</v>
      </c>
      <c r="K101" s="13" t="s">
        <v>296</v>
      </c>
      <c r="L101" s="13">
        <v>766.7</v>
      </c>
      <c r="M101" s="13">
        <v>863.5</v>
      </c>
      <c r="N101" s="13">
        <v>1125.05</v>
      </c>
    </row>
    <row r="102" spans="1:14" ht="89.25" customHeight="1">
      <c r="A102" s="16" t="s">
        <v>6</v>
      </c>
      <c r="B102" s="75" t="s">
        <v>111</v>
      </c>
      <c r="C102" s="58" t="s">
        <v>357</v>
      </c>
      <c r="D102" s="16" t="s">
        <v>24</v>
      </c>
      <c r="E102" s="93" t="s">
        <v>201</v>
      </c>
      <c r="F102" s="102" t="s">
        <v>201</v>
      </c>
      <c r="G102" s="65" t="s">
        <v>24</v>
      </c>
      <c r="H102" s="65" t="s">
        <v>201</v>
      </c>
      <c r="I102" s="144" t="s">
        <v>201</v>
      </c>
      <c r="J102" s="105" t="s">
        <v>299</v>
      </c>
      <c r="K102" s="17" t="s">
        <v>262</v>
      </c>
      <c r="L102" s="13">
        <v>111.89</v>
      </c>
      <c r="M102" s="13">
        <v>138</v>
      </c>
      <c r="N102" s="13">
        <v>236.3</v>
      </c>
    </row>
    <row r="103" spans="1:14" ht="45.75" customHeight="1">
      <c r="A103" s="16" t="s">
        <v>232</v>
      </c>
      <c r="B103" s="75" t="s">
        <v>234</v>
      </c>
      <c r="C103" s="58" t="s">
        <v>357</v>
      </c>
      <c r="D103" s="16" t="s">
        <v>24</v>
      </c>
      <c r="E103" s="93" t="s">
        <v>201</v>
      </c>
      <c r="F103" s="102" t="s">
        <v>201</v>
      </c>
      <c r="G103" s="65" t="s">
        <v>24</v>
      </c>
      <c r="H103" s="65" t="s">
        <v>201</v>
      </c>
      <c r="I103" s="144" t="s">
        <v>201</v>
      </c>
      <c r="J103" s="105" t="s">
        <v>298</v>
      </c>
      <c r="K103" s="17" t="s">
        <v>293</v>
      </c>
      <c r="L103" s="13" t="s">
        <v>201</v>
      </c>
      <c r="M103" s="13">
        <v>2</v>
      </c>
      <c r="N103" s="13">
        <v>1</v>
      </c>
    </row>
    <row r="104" spans="1:14" ht="69" customHeight="1">
      <c r="A104" s="16" t="s">
        <v>233</v>
      </c>
      <c r="B104" s="83" t="s">
        <v>235</v>
      </c>
      <c r="C104" s="58" t="s">
        <v>357</v>
      </c>
      <c r="D104" s="16" t="s">
        <v>24</v>
      </c>
      <c r="E104" s="93" t="s">
        <v>201</v>
      </c>
      <c r="F104" s="102" t="s">
        <v>201</v>
      </c>
      <c r="G104" s="65" t="s">
        <v>24</v>
      </c>
      <c r="H104" s="65" t="s">
        <v>201</v>
      </c>
      <c r="I104" s="144" t="s">
        <v>201</v>
      </c>
      <c r="J104" s="105" t="s">
        <v>297</v>
      </c>
      <c r="K104" s="17" t="s">
        <v>293</v>
      </c>
      <c r="L104" s="13" t="s">
        <v>201</v>
      </c>
      <c r="M104" s="13" t="s">
        <v>201</v>
      </c>
      <c r="N104" s="13">
        <v>7</v>
      </c>
    </row>
    <row r="105" spans="1:14" ht="21.75" customHeight="1">
      <c r="A105" s="21"/>
      <c r="B105" s="78" t="s">
        <v>113</v>
      </c>
      <c r="C105" s="58" t="s">
        <v>56</v>
      </c>
      <c r="D105" s="73">
        <v>0</v>
      </c>
      <c r="E105" s="73">
        <v>0</v>
      </c>
      <c r="F105" s="63">
        <v>0</v>
      </c>
      <c r="G105" s="66">
        <v>0</v>
      </c>
      <c r="H105" s="66">
        <v>0</v>
      </c>
      <c r="I105" s="73">
        <v>0</v>
      </c>
      <c r="J105" s="221"/>
      <c r="K105" s="222"/>
      <c r="L105" s="222"/>
      <c r="M105" s="222"/>
      <c r="N105" s="223"/>
    </row>
    <row r="106" spans="1:14" ht="27" customHeight="1">
      <c r="A106" s="121" t="s">
        <v>7</v>
      </c>
      <c r="B106" s="191" t="s">
        <v>378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3"/>
    </row>
    <row r="107" spans="1:14" ht="66" customHeight="1">
      <c r="A107" s="16" t="s">
        <v>8</v>
      </c>
      <c r="B107" s="83" t="s">
        <v>133</v>
      </c>
      <c r="C107" s="58" t="s">
        <v>52</v>
      </c>
      <c r="D107" s="72">
        <v>45.28</v>
      </c>
      <c r="E107" s="167">
        <v>0</v>
      </c>
      <c r="F107" s="63">
        <v>45.28</v>
      </c>
      <c r="G107" s="45">
        <v>51.72</v>
      </c>
      <c r="H107" s="45">
        <v>0</v>
      </c>
      <c r="I107" s="46">
        <f>8.63+43.09</f>
        <v>51.720000000000006</v>
      </c>
      <c r="J107" s="105" t="s">
        <v>355</v>
      </c>
      <c r="K107" s="13" t="s">
        <v>301</v>
      </c>
      <c r="L107" s="13">
        <v>27</v>
      </c>
      <c r="M107" s="13">
        <v>21</v>
      </c>
      <c r="N107" s="13">
        <v>24</v>
      </c>
    </row>
    <row r="108" spans="1:14" ht="72.75" customHeight="1">
      <c r="A108" s="16" t="s">
        <v>114</v>
      </c>
      <c r="B108" s="83" t="s">
        <v>135</v>
      </c>
      <c r="C108" s="58" t="s">
        <v>52</v>
      </c>
      <c r="D108" s="72">
        <v>0.4</v>
      </c>
      <c r="E108" s="72">
        <v>0.4</v>
      </c>
      <c r="F108" s="63">
        <v>0</v>
      </c>
      <c r="G108" s="45">
        <v>0.4</v>
      </c>
      <c r="H108" s="45">
        <v>0.4</v>
      </c>
      <c r="I108" s="46">
        <v>0</v>
      </c>
      <c r="J108" s="105" t="s">
        <v>300</v>
      </c>
      <c r="K108" s="13" t="s">
        <v>258</v>
      </c>
      <c r="L108" s="13">
        <v>100</v>
      </c>
      <c r="M108" s="13">
        <v>100</v>
      </c>
      <c r="N108" s="13">
        <v>83</v>
      </c>
    </row>
    <row r="109" spans="1:14" ht="27" customHeight="1">
      <c r="A109" s="76"/>
      <c r="B109" s="78" t="s">
        <v>115</v>
      </c>
      <c r="C109" s="58" t="s">
        <v>56</v>
      </c>
      <c r="D109" s="72">
        <f aca="true" t="shared" si="6" ref="D109:I109">SUM(D107:D108)</f>
        <v>45.68</v>
      </c>
      <c r="E109" s="72">
        <f t="shared" si="6"/>
        <v>0.4</v>
      </c>
      <c r="F109" s="72">
        <f t="shared" si="6"/>
        <v>45.28</v>
      </c>
      <c r="G109" s="72">
        <f t="shared" si="6"/>
        <v>52.12</v>
      </c>
      <c r="H109" s="72">
        <f t="shared" si="6"/>
        <v>0.4</v>
      </c>
      <c r="I109" s="72">
        <f t="shared" si="6"/>
        <v>51.720000000000006</v>
      </c>
      <c r="J109" s="181"/>
      <c r="K109" s="182"/>
      <c r="L109" s="182"/>
      <c r="M109" s="182"/>
      <c r="N109" s="183"/>
    </row>
    <row r="110" spans="1:14" ht="27" customHeight="1">
      <c r="A110" s="121" t="s">
        <v>130</v>
      </c>
      <c r="B110" s="218" t="s">
        <v>377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20"/>
    </row>
    <row r="111" spans="1:14" ht="33" customHeight="1">
      <c r="A111" s="234" t="s">
        <v>131</v>
      </c>
      <c r="B111" s="319" t="s">
        <v>112</v>
      </c>
      <c r="C111" s="240" t="s">
        <v>52</v>
      </c>
      <c r="D111" s="216">
        <v>1.84</v>
      </c>
      <c r="E111" s="216">
        <v>1.84</v>
      </c>
      <c r="F111" s="232">
        <v>0</v>
      </c>
      <c r="G111" s="242">
        <v>1.63</v>
      </c>
      <c r="H111" s="242">
        <v>1.63</v>
      </c>
      <c r="I111" s="259">
        <v>0</v>
      </c>
      <c r="J111" s="105" t="s">
        <v>302</v>
      </c>
      <c r="K111" s="13" t="s">
        <v>293</v>
      </c>
      <c r="L111" s="13">
        <v>10</v>
      </c>
      <c r="M111" s="13">
        <v>268</v>
      </c>
      <c r="N111" s="13">
        <v>515</v>
      </c>
    </row>
    <row r="112" spans="1:14" ht="24" customHeight="1">
      <c r="A112" s="285"/>
      <c r="B112" s="320"/>
      <c r="C112" s="315"/>
      <c r="D112" s="311"/>
      <c r="E112" s="311"/>
      <c r="F112" s="312"/>
      <c r="G112" s="243"/>
      <c r="H112" s="243"/>
      <c r="I112" s="260"/>
      <c r="J112" s="105" t="s">
        <v>303</v>
      </c>
      <c r="K112" s="13" t="s">
        <v>293</v>
      </c>
      <c r="L112" s="13">
        <v>2</v>
      </c>
      <c r="M112" s="13">
        <v>29</v>
      </c>
      <c r="N112" s="13">
        <v>48</v>
      </c>
    </row>
    <row r="113" spans="1:14" ht="39" customHeight="1">
      <c r="A113" s="235"/>
      <c r="B113" s="321"/>
      <c r="C113" s="241"/>
      <c r="D113" s="217"/>
      <c r="E113" s="217"/>
      <c r="F113" s="233"/>
      <c r="G113" s="244"/>
      <c r="H113" s="244"/>
      <c r="I113" s="261"/>
      <c r="J113" s="105" t="s">
        <v>356</v>
      </c>
      <c r="K113" s="13" t="s">
        <v>258</v>
      </c>
      <c r="L113" s="13">
        <v>5</v>
      </c>
      <c r="M113" s="13">
        <v>20</v>
      </c>
      <c r="N113" s="13">
        <v>15</v>
      </c>
    </row>
    <row r="114" spans="1:15" ht="27" customHeight="1">
      <c r="A114" s="316"/>
      <c r="B114" s="78" t="s">
        <v>132</v>
      </c>
      <c r="C114" s="58" t="s">
        <v>56</v>
      </c>
      <c r="D114" s="72">
        <f>D111</f>
        <v>1.84</v>
      </c>
      <c r="E114" s="72">
        <f>E111</f>
        <v>1.84</v>
      </c>
      <c r="F114" s="167">
        <v>0</v>
      </c>
      <c r="G114" s="167">
        <f>G111</f>
        <v>1.63</v>
      </c>
      <c r="H114" s="167">
        <f>H111</f>
        <v>1.63</v>
      </c>
      <c r="I114" s="167">
        <v>0</v>
      </c>
      <c r="J114" s="305"/>
      <c r="K114" s="306"/>
      <c r="L114" s="306"/>
      <c r="M114" s="306"/>
      <c r="N114" s="307"/>
      <c r="O114" s="176">
        <f>H114/E114*100</f>
        <v>88.58695652173913</v>
      </c>
    </row>
    <row r="115" spans="1:14" ht="27" customHeight="1">
      <c r="A115" s="316"/>
      <c r="B115" s="135" t="s">
        <v>391</v>
      </c>
      <c r="C115" s="58" t="s">
        <v>56</v>
      </c>
      <c r="D115" s="107">
        <f aca="true" t="shared" si="7" ref="D115:I115">D80+D86+D90+D94+D99+D105+D109+D114</f>
        <v>274.96</v>
      </c>
      <c r="E115" s="108">
        <f t="shared" si="7"/>
        <v>39.92</v>
      </c>
      <c r="F115" s="73">
        <f t="shared" si="7"/>
        <v>235.03799999999998</v>
      </c>
      <c r="G115" s="108">
        <f t="shared" si="7"/>
        <v>219.9</v>
      </c>
      <c r="H115" s="108">
        <f t="shared" si="7"/>
        <v>28.979999999999997</v>
      </c>
      <c r="I115" s="108">
        <f t="shared" si="7"/>
        <v>190.92</v>
      </c>
      <c r="J115" s="308"/>
      <c r="K115" s="309"/>
      <c r="L115" s="309"/>
      <c r="M115" s="309"/>
      <c r="N115" s="310"/>
    </row>
    <row r="116" spans="1:14" ht="26.25" customHeight="1">
      <c r="A116" s="130"/>
      <c r="B116" s="275" t="s">
        <v>365</v>
      </c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7"/>
    </row>
    <row r="117" spans="1:14" ht="30" customHeight="1">
      <c r="A117" s="97" t="s">
        <v>9</v>
      </c>
      <c r="B117" s="302" t="s">
        <v>394</v>
      </c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4"/>
    </row>
    <row r="118" spans="1:14" ht="71.25" customHeight="1">
      <c r="A118" s="16" t="s">
        <v>10</v>
      </c>
      <c r="B118" s="44" t="s">
        <v>84</v>
      </c>
      <c r="C118" s="58" t="s">
        <v>52</v>
      </c>
      <c r="D118" s="112">
        <v>8.41</v>
      </c>
      <c r="E118" s="112">
        <v>6.88</v>
      </c>
      <c r="F118" s="63">
        <v>1.53</v>
      </c>
      <c r="G118" s="66">
        <v>13.16</v>
      </c>
      <c r="H118" s="66">
        <v>11.03</v>
      </c>
      <c r="I118" s="73">
        <v>2.13</v>
      </c>
      <c r="J118" s="160" t="s">
        <v>304</v>
      </c>
      <c r="K118" s="13" t="s">
        <v>305</v>
      </c>
      <c r="L118" s="13">
        <v>100</v>
      </c>
      <c r="M118" s="13">
        <v>103</v>
      </c>
      <c r="N118" s="13">
        <v>153.96</v>
      </c>
    </row>
    <row r="119" spans="1:14" ht="113.25" customHeight="1">
      <c r="A119" s="16" t="s">
        <v>11</v>
      </c>
      <c r="B119" s="58" t="s">
        <v>85</v>
      </c>
      <c r="C119" s="58" t="s">
        <v>52</v>
      </c>
      <c r="D119" s="112">
        <v>0.83</v>
      </c>
      <c r="E119" s="112">
        <v>0.65</v>
      </c>
      <c r="F119" s="63">
        <v>0.18</v>
      </c>
      <c r="G119" s="66">
        <f>H119+I119</f>
        <v>0.62</v>
      </c>
      <c r="H119" s="66">
        <v>0.44</v>
      </c>
      <c r="I119" s="73">
        <v>0.18</v>
      </c>
      <c r="J119" s="105" t="s">
        <v>306</v>
      </c>
      <c r="K119" s="13" t="s">
        <v>307</v>
      </c>
      <c r="L119" s="13">
        <v>0</v>
      </c>
      <c r="M119" s="13">
        <v>8</v>
      </c>
      <c r="N119" s="13">
        <v>71</v>
      </c>
    </row>
    <row r="120" spans="1:14" ht="27" customHeight="1">
      <c r="A120" s="98"/>
      <c r="B120" s="58" t="s">
        <v>116</v>
      </c>
      <c r="C120" s="58" t="s">
        <v>56</v>
      </c>
      <c r="D120" s="112">
        <f aca="true" t="shared" si="8" ref="D120:I120">SUM(D118:D119)</f>
        <v>9.24</v>
      </c>
      <c r="E120" s="112">
        <f t="shared" si="8"/>
        <v>7.53</v>
      </c>
      <c r="F120" s="112">
        <f t="shared" si="8"/>
        <v>1.71</v>
      </c>
      <c r="G120" s="112">
        <f t="shared" si="8"/>
        <v>13.78</v>
      </c>
      <c r="H120" s="112">
        <f t="shared" si="8"/>
        <v>11.469999999999999</v>
      </c>
      <c r="I120" s="112">
        <f t="shared" si="8"/>
        <v>2.31</v>
      </c>
      <c r="J120" s="221"/>
      <c r="K120" s="222"/>
      <c r="L120" s="222"/>
      <c r="M120" s="222"/>
      <c r="N120" s="223"/>
    </row>
    <row r="121" spans="1:14" ht="33" customHeight="1">
      <c r="A121" s="121" t="s">
        <v>117</v>
      </c>
      <c r="B121" s="191" t="s">
        <v>395</v>
      </c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3"/>
    </row>
    <row r="122" spans="1:14" ht="96" customHeight="1">
      <c r="A122" s="16" t="s">
        <v>118</v>
      </c>
      <c r="B122" s="1" t="s">
        <v>120</v>
      </c>
      <c r="C122" s="58" t="s">
        <v>52</v>
      </c>
      <c r="D122" s="112">
        <v>9.32</v>
      </c>
      <c r="E122" s="112">
        <v>9.32</v>
      </c>
      <c r="F122" s="63">
        <v>0</v>
      </c>
      <c r="G122" s="66">
        <v>8.99</v>
      </c>
      <c r="H122" s="66">
        <v>8.99</v>
      </c>
      <c r="I122" s="73">
        <v>0</v>
      </c>
      <c r="J122" s="4" t="s">
        <v>308</v>
      </c>
      <c r="K122" s="13" t="s">
        <v>258</v>
      </c>
      <c r="L122" s="13">
        <v>40</v>
      </c>
      <c r="M122" s="13">
        <v>80</v>
      </c>
      <c r="N122" s="13">
        <v>100</v>
      </c>
    </row>
    <row r="123" spans="1:14" ht="89.25" customHeight="1">
      <c r="A123" s="16" t="s">
        <v>119</v>
      </c>
      <c r="B123" s="1" t="s">
        <v>121</v>
      </c>
      <c r="C123" s="58" t="s">
        <v>52</v>
      </c>
      <c r="D123" s="112">
        <v>4.06</v>
      </c>
      <c r="E123" s="112">
        <v>4.06</v>
      </c>
      <c r="F123" s="63">
        <v>0</v>
      </c>
      <c r="G123" s="63">
        <v>3.04</v>
      </c>
      <c r="H123" s="63">
        <v>3.04</v>
      </c>
      <c r="I123" s="63">
        <v>0</v>
      </c>
      <c r="J123" s="55"/>
      <c r="K123" s="55"/>
      <c r="L123" s="55"/>
      <c r="M123" s="55"/>
      <c r="N123" s="55"/>
    </row>
    <row r="124" spans="1:14" ht="74.25" customHeight="1">
      <c r="A124" s="16" t="s">
        <v>123</v>
      </c>
      <c r="B124" s="1" t="s">
        <v>122</v>
      </c>
      <c r="C124" s="58" t="s">
        <v>52</v>
      </c>
      <c r="D124" s="113">
        <v>0</v>
      </c>
      <c r="E124" s="113">
        <v>0</v>
      </c>
      <c r="F124" s="5">
        <v>0</v>
      </c>
      <c r="G124" s="45">
        <v>2.72</v>
      </c>
      <c r="H124" s="45">
        <v>2.72</v>
      </c>
      <c r="I124" s="46">
        <v>0</v>
      </c>
      <c r="J124" s="105" t="s">
        <v>309</v>
      </c>
      <c r="K124" s="13" t="s">
        <v>258</v>
      </c>
      <c r="L124" s="13">
        <v>45</v>
      </c>
      <c r="M124" s="13">
        <v>45</v>
      </c>
      <c r="N124" s="13">
        <v>83</v>
      </c>
    </row>
    <row r="125" spans="1:16" ht="32.25" customHeight="1">
      <c r="A125" s="98"/>
      <c r="B125" s="58" t="s">
        <v>124</v>
      </c>
      <c r="C125" s="58" t="s">
        <v>56</v>
      </c>
      <c r="D125" s="112">
        <f aca="true" t="shared" si="9" ref="D125:I125">SUM(D122:D124)</f>
        <v>13.379999999999999</v>
      </c>
      <c r="E125" s="112">
        <f t="shared" si="9"/>
        <v>13.379999999999999</v>
      </c>
      <c r="F125" s="168">
        <f t="shared" si="9"/>
        <v>0</v>
      </c>
      <c r="G125" s="168">
        <f t="shared" si="9"/>
        <v>14.750000000000002</v>
      </c>
      <c r="H125" s="168">
        <f t="shared" si="9"/>
        <v>14.750000000000002</v>
      </c>
      <c r="I125" s="168">
        <f t="shared" si="9"/>
        <v>0</v>
      </c>
      <c r="J125" s="181"/>
      <c r="K125" s="182"/>
      <c r="L125" s="182"/>
      <c r="M125" s="182"/>
      <c r="N125" s="183"/>
      <c r="O125" s="180">
        <f>G125/D125</f>
        <v>1.1023916292974592</v>
      </c>
      <c r="P125" s="180"/>
    </row>
    <row r="126" spans="1:14" s="86" customFormat="1" ht="33" customHeight="1">
      <c r="A126" s="123" t="s">
        <v>125</v>
      </c>
      <c r="B126" s="278" t="s">
        <v>134</v>
      </c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80"/>
    </row>
    <row r="127" spans="1:14" ht="99" customHeight="1">
      <c r="A127" s="13" t="s">
        <v>126</v>
      </c>
      <c r="B127" s="17" t="s">
        <v>128</v>
      </c>
      <c r="C127" s="44" t="s">
        <v>52</v>
      </c>
      <c r="D127" s="5">
        <v>54.47</v>
      </c>
      <c r="E127" s="5">
        <v>54.47</v>
      </c>
      <c r="F127" s="5">
        <v>0</v>
      </c>
      <c r="G127" s="45">
        <f>H127+I127</f>
        <v>56.25</v>
      </c>
      <c r="H127" s="45">
        <v>55.59</v>
      </c>
      <c r="I127" s="46">
        <v>0.66</v>
      </c>
      <c r="J127" s="105" t="s">
        <v>310</v>
      </c>
      <c r="K127" s="13" t="s">
        <v>258</v>
      </c>
      <c r="L127" s="13">
        <v>70</v>
      </c>
      <c r="M127" s="13">
        <v>90</v>
      </c>
      <c r="N127" s="13">
        <v>100</v>
      </c>
    </row>
    <row r="128" spans="1:14" ht="69" customHeight="1">
      <c r="A128" s="236" t="s">
        <v>218</v>
      </c>
      <c r="B128" s="238" t="s">
        <v>127</v>
      </c>
      <c r="C128" s="190" t="s">
        <v>357</v>
      </c>
      <c r="D128" s="234" t="s">
        <v>24</v>
      </c>
      <c r="E128" s="236" t="s">
        <v>201</v>
      </c>
      <c r="F128" s="250" t="s">
        <v>201</v>
      </c>
      <c r="G128" s="296" t="s">
        <v>24</v>
      </c>
      <c r="H128" s="298" t="s">
        <v>201</v>
      </c>
      <c r="I128" s="298" t="s">
        <v>201</v>
      </c>
      <c r="J128" s="105" t="s">
        <v>311</v>
      </c>
      <c r="K128" s="13" t="s">
        <v>312</v>
      </c>
      <c r="L128" s="13">
        <v>15</v>
      </c>
      <c r="M128" s="13">
        <v>13.5</v>
      </c>
      <c r="N128" s="13">
        <v>8.3</v>
      </c>
    </row>
    <row r="129" spans="1:14" ht="70.5" customHeight="1">
      <c r="A129" s="237"/>
      <c r="B129" s="239"/>
      <c r="C129" s="189"/>
      <c r="D129" s="235"/>
      <c r="E129" s="237"/>
      <c r="F129" s="251"/>
      <c r="G129" s="297"/>
      <c r="H129" s="299"/>
      <c r="I129" s="299"/>
      <c r="J129" s="105" t="s">
        <v>313</v>
      </c>
      <c r="K129" s="13" t="s">
        <v>258</v>
      </c>
      <c r="L129" s="13">
        <v>91</v>
      </c>
      <c r="M129" s="13">
        <v>80</v>
      </c>
      <c r="N129" s="13">
        <v>95.5</v>
      </c>
    </row>
    <row r="130" spans="1:15" ht="27" customHeight="1">
      <c r="A130" s="317"/>
      <c r="B130" s="58" t="s">
        <v>129</v>
      </c>
      <c r="C130" s="58" t="s">
        <v>56</v>
      </c>
      <c r="D130" s="63">
        <f aca="true" t="shared" si="10" ref="D130:I130">D127</f>
        <v>54.47</v>
      </c>
      <c r="E130" s="5">
        <f t="shared" si="10"/>
        <v>54.47</v>
      </c>
      <c r="F130" s="5">
        <f t="shared" si="10"/>
        <v>0</v>
      </c>
      <c r="G130" s="45">
        <f t="shared" si="10"/>
        <v>56.25</v>
      </c>
      <c r="H130" s="45">
        <f t="shared" si="10"/>
        <v>55.59</v>
      </c>
      <c r="I130" s="46">
        <f t="shared" si="10"/>
        <v>0.66</v>
      </c>
      <c r="J130" s="305"/>
      <c r="K130" s="306"/>
      <c r="L130" s="306"/>
      <c r="M130" s="306"/>
      <c r="N130" s="307"/>
      <c r="O130" s="2">
        <f>H130/E130*100</f>
        <v>102.0561777125023</v>
      </c>
    </row>
    <row r="131" spans="1:14" ht="27" customHeight="1">
      <c r="A131" s="318"/>
      <c r="B131" s="156" t="s">
        <v>390</v>
      </c>
      <c r="C131" s="58" t="s">
        <v>56</v>
      </c>
      <c r="D131" s="63">
        <f aca="true" t="shared" si="11" ref="D131:I131">D120+D125+D130</f>
        <v>77.09</v>
      </c>
      <c r="E131" s="63">
        <f t="shared" si="11"/>
        <v>75.38</v>
      </c>
      <c r="F131" s="63">
        <f t="shared" si="11"/>
        <v>1.71</v>
      </c>
      <c r="G131" s="63">
        <f t="shared" si="11"/>
        <v>84.78</v>
      </c>
      <c r="H131" s="63">
        <f t="shared" si="11"/>
        <v>81.81</v>
      </c>
      <c r="I131" s="63">
        <f t="shared" si="11"/>
        <v>2.97</v>
      </c>
      <c r="J131" s="308"/>
      <c r="K131" s="309"/>
      <c r="L131" s="309"/>
      <c r="M131" s="309"/>
      <c r="N131" s="310"/>
    </row>
    <row r="132" spans="1:14" ht="27" customHeight="1">
      <c r="A132" s="25"/>
      <c r="B132" s="224" t="s">
        <v>366</v>
      </c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6"/>
    </row>
    <row r="133" spans="1:14" ht="126" customHeight="1">
      <c r="A133" s="117" t="s">
        <v>12</v>
      </c>
      <c r="B133" s="106" t="s">
        <v>362</v>
      </c>
      <c r="C133" s="58" t="s">
        <v>52</v>
      </c>
      <c r="D133" s="63">
        <v>1.78</v>
      </c>
      <c r="E133" s="63">
        <v>1.07</v>
      </c>
      <c r="F133" s="63">
        <v>0.71</v>
      </c>
      <c r="G133" s="66">
        <v>2.2</v>
      </c>
      <c r="H133" s="66">
        <v>1.07</v>
      </c>
      <c r="I133" s="73">
        <v>1.127</v>
      </c>
      <c r="J133" s="105" t="s">
        <v>314</v>
      </c>
      <c r="K133" s="13" t="s">
        <v>258</v>
      </c>
      <c r="L133" s="13">
        <v>30.9</v>
      </c>
      <c r="M133" s="109">
        <v>55</v>
      </c>
      <c r="N133" s="13">
        <v>55.56</v>
      </c>
    </row>
    <row r="134" spans="1:14" ht="80.25" customHeight="1">
      <c r="A134" s="93" t="s">
        <v>13</v>
      </c>
      <c r="B134" s="78" t="s">
        <v>136</v>
      </c>
      <c r="C134" s="58" t="s">
        <v>52</v>
      </c>
      <c r="D134" s="5">
        <v>15.61</v>
      </c>
      <c r="E134" s="5">
        <v>8.01</v>
      </c>
      <c r="F134" s="82">
        <v>7.6</v>
      </c>
      <c r="G134" s="45">
        <f>H134+I134</f>
        <v>15.17</v>
      </c>
      <c r="H134" s="45">
        <v>7.63</v>
      </c>
      <c r="I134" s="46">
        <v>7.54</v>
      </c>
      <c r="J134" s="105" t="s">
        <v>315</v>
      </c>
      <c r="K134" s="13" t="s">
        <v>258</v>
      </c>
      <c r="L134" s="13">
        <v>54</v>
      </c>
      <c r="M134" s="13">
        <v>58.5</v>
      </c>
      <c r="N134" s="13">
        <v>69.2</v>
      </c>
    </row>
    <row r="135" spans="1:14" ht="83.25" customHeight="1">
      <c r="A135" s="93" t="s">
        <v>236</v>
      </c>
      <c r="B135" s="83" t="s">
        <v>237</v>
      </c>
      <c r="C135" s="58" t="s">
        <v>52</v>
      </c>
      <c r="D135" s="5">
        <v>31.33</v>
      </c>
      <c r="E135" s="5">
        <v>0</v>
      </c>
      <c r="F135" s="5">
        <v>31.33</v>
      </c>
      <c r="G135" s="45">
        <v>22.89</v>
      </c>
      <c r="H135" s="45">
        <v>0</v>
      </c>
      <c r="I135" s="46">
        <v>22.89</v>
      </c>
      <c r="J135" s="20"/>
      <c r="K135" s="20"/>
      <c r="L135" s="20"/>
      <c r="M135" s="20"/>
      <c r="N135" s="20"/>
    </row>
    <row r="136" spans="1:16" ht="27" customHeight="1">
      <c r="A136" s="93"/>
      <c r="B136" s="110" t="s">
        <v>389</v>
      </c>
      <c r="C136" s="58" t="s">
        <v>56</v>
      </c>
      <c r="D136" s="5">
        <f aca="true" t="shared" si="12" ref="D136:I136">SUM(D133:D135)</f>
        <v>48.72</v>
      </c>
      <c r="E136" s="5">
        <f t="shared" si="12"/>
        <v>9.08</v>
      </c>
      <c r="F136" s="5">
        <f t="shared" si="12"/>
        <v>39.64</v>
      </c>
      <c r="G136" s="5">
        <f t="shared" si="12"/>
        <v>40.260000000000005</v>
      </c>
      <c r="H136" s="5">
        <f t="shared" si="12"/>
        <v>8.7</v>
      </c>
      <c r="I136" s="5">
        <f t="shared" si="12"/>
        <v>31.557000000000002</v>
      </c>
      <c r="J136" s="182"/>
      <c r="K136" s="182"/>
      <c r="L136" s="182"/>
      <c r="M136" s="182"/>
      <c r="N136" s="183"/>
      <c r="O136" s="2">
        <f>G136/D136*100</f>
        <v>82.63546798029557</v>
      </c>
      <c r="P136" s="2">
        <f>H136/E136*100</f>
        <v>95.81497797356828</v>
      </c>
    </row>
    <row r="137" spans="1:14" ht="26.25" customHeight="1">
      <c r="A137" s="98"/>
      <c r="B137" s="184" t="s">
        <v>368</v>
      </c>
      <c r="C137" s="185"/>
      <c r="D137" s="185"/>
      <c r="E137" s="185"/>
      <c r="F137" s="328"/>
      <c r="G137" s="328"/>
      <c r="H137" s="328"/>
      <c r="I137" s="328"/>
      <c r="J137" s="328"/>
      <c r="K137" s="328"/>
      <c r="L137" s="328"/>
      <c r="M137" s="328"/>
      <c r="N137" s="329"/>
    </row>
    <row r="138" spans="1:14" ht="27.75" customHeight="1">
      <c r="A138" s="124" t="s">
        <v>137</v>
      </c>
      <c r="B138" s="191" t="s">
        <v>138</v>
      </c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3"/>
    </row>
    <row r="139" spans="1:14" ht="75" customHeight="1">
      <c r="A139" s="268" t="s">
        <v>139</v>
      </c>
      <c r="B139" s="257" t="s">
        <v>367</v>
      </c>
      <c r="C139" s="240" t="s">
        <v>52</v>
      </c>
      <c r="D139" s="232">
        <v>2.41</v>
      </c>
      <c r="E139" s="232">
        <v>0</v>
      </c>
      <c r="F139" s="232">
        <v>2.41</v>
      </c>
      <c r="G139" s="242">
        <f>H139</f>
        <v>6.534</v>
      </c>
      <c r="H139" s="242">
        <v>6.534</v>
      </c>
      <c r="I139" s="242">
        <v>0</v>
      </c>
      <c r="J139" s="105" t="s">
        <v>316</v>
      </c>
      <c r="K139" s="13" t="s">
        <v>258</v>
      </c>
      <c r="L139" s="13">
        <v>42.4</v>
      </c>
      <c r="M139" s="13">
        <v>73.8</v>
      </c>
      <c r="N139" s="13">
        <v>76</v>
      </c>
    </row>
    <row r="140" spans="1:14" ht="75" customHeight="1">
      <c r="A140" s="269"/>
      <c r="B140" s="258"/>
      <c r="C140" s="241"/>
      <c r="D140" s="233"/>
      <c r="E140" s="233"/>
      <c r="F140" s="233"/>
      <c r="G140" s="244"/>
      <c r="H140" s="244"/>
      <c r="I140" s="244"/>
      <c r="J140" s="105" t="s">
        <v>317</v>
      </c>
      <c r="K140" s="13" t="s">
        <v>258</v>
      </c>
      <c r="L140" s="13">
        <v>12.4</v>
      </c>
      <c r="M140" s="13">
        <v>56.3</v>
      </c>
      <c r="N140" s="13">
        <v>57.1</v>
      </c>
    </row>
    <row r="141" spans="1:18" ht="66.75" customHeight="1">
      <c r="A141" s="268" t="s">
        <v>141</v>
      </c>
      <c r="B141" s="313" t="s">
        <v>140</v>
      </c>
      <c r="C141" s="240" t="s">
        <v>52</v>
      </c>
      <c r="D141" s="232">
        <v>0.01</v>
      </c>
      <c r="E141" s="232">
        <v>0.005</v>
      </c>
      <c r="F141" s="232">
        <v>0</v>
      </c>
      <c r="G141" s="242">
        <v>0.01</v>
      </c>
      <c r="H141" s="242">
        <v>0.01</v>
      </c>
      <c r="I141" s="259">
        <v>0</v>
      </c>
      <c r="J141" s="105" t="s">
        <v>318</v>
      </c>
      <c r="K141" s="13" t="s">
        <v>293</v>
      </c>
      <c r="L141" s="13">
        <v>0</v>
      </c>
      <c r="M141" s="13">
        <v>0</v>
      </c>
      <c r="N141" s="13">
        <v>0</v>
      </c>
      <c r="O141" s="9"/>
      <c r="P141" s="9"/>
      <c r="Q141" s="9"/>
      <c r="R141" s="10"/>
    </row>
    <row r="142" spans="1:18" ht="63" customHeight="1">
      <c r="A142" s="269"/>
      <c r="B142" s="314"/>
      <c r="C142" s="241"/>
      <c r="D142" s="233"/>
      <c r="E142" s="233"/>
      <c r="F142" s="233"/>
      <c r="G142" s="244"/>
      <c r="H142" s="244"/>
      <c r="I142" s="261"/>
      <c r="J142" s="105" t="s">
        <v>319</v>
      </c>
      <c r="K142" s="13" t="s">
        <v>293</v>
      </c>
      <c r="L142" s="13">
        <v>0</v>
      </c>
      <c r="M142" s="13">
        <v>0</v>
      </c>
      <c r="N142" s="13">
        <v>0</v>
      </c>
      <c r="O142" s="9"/>
      <c r="P142" s="9"/>
      <c r="Q142" s="9"/>
      <c r="R142" s="10"/>
    </row>
    <row r="143" spans="1:18" ht="46.5" customHeight="1">
      <c r="A143" s="267" t="s">
        <v>143</v>
      </c>
      <c r="B143" s="186" t="s">
        <v>142</v>
      </c>
      <c r="C143" s="240" t="s">
        <v>52</v>
      </c>
      <c r="D143" s="232">
        <v>0.03</v>
      </c>
      <c r="E143" s="232">
        <v>0.031</v>
      </c>
      <c r="F143" s="232">
        <v>0</v>
      </c>
      <c r="G143" s="242">
        <v>0.01</v>
      </c>
      <c r="H143" s="242">
        <v>0.01</v>
      </c>
      <c r="I143" s="259">
        <v>0</v>
      </c>
      <c r="J143" s="194"/>
      <c r="K143" s="194"/>
      <c r="L143" s="194"/>
      <c r="M143" s="194"/>
      <c r="N143" s="194"/>
      <c r="O143" s="9"/>
      <c r="P143" s="9"/>
      <c r="Q143" s="9"/>
      <c r="R143" s="9"/>
    </row>
    <row r="144" spans="1:18" ht="57" customHeight="1">
      <c r="A144" s="267"/>
      <c r="B144" s="186"/>
      <c r="C144" s="241"/>
      <c r="D144" s="233"/>
      <c r="E144" s="233"/>
      <c r="F144" s="233"/>
      <c r="G144" s="244"/>
      <c r="H144" s="244"/>
      <c r="I144" s="261"/>
      <c r="J144" s="194"/>
      <c r="K144" s="194"/>
      <c r="L144" s="194"/>
      <c r="M144" s="194"/>
      <c r="N144" s="194"/>
      <c r="O144" s="9"/>
      <c r="P144" s="9"/>
      <c r="Q144" s="9"/>
      <c r="R144" s="9"/>
    </row>
    <row r="145" spans="1:18" ht="101.25" customHeight="1">
      <c r="A145" s="93" t="s">
        <v>145</v>
      </c>
      <c r="B145" s="105" t="s">
        <v>257</v>
      </c>
      <c r="C145" s="116" t="s">
        <v>52</v>
      </c>
      <c r="D145" s="71">
        <v>3.29</v>
      </c>
      <c r="E145" s="125">
        <v>3.29</v>
      </c>
      <c r="F145" s="63">
        <v>0</v>
      </c>
      <c r="G145" s="63">
        <v>0</v>
      </c>
      <c r="H145" s="63">
        <v>0</v>
      </c>
      <c r="I145" s="63">
        <v>0</v>
      </c>
      <c r="J145" s="181"/>
      <c r="K145" s="182"/>
      <c r="L145" s="182"/>
      <c r="M145" s="182"/>
      <c r="N145" s="183"/>
      <c r="O145" s="9"/>
      <c r="P145" s="9"/>
      <c r="Q145" s="9"/>
      <c r="R145" s="9"/>
    </row>
    <row r="146" spans="1:18" ht="27" customHeight="1">
      <c r="A146" s="98"/>
      <c r="B146" s="105" t="s">
        <v>144</v>
      </c>
      <c r="C146" s="58" t="s">
        <v>56</v>
      </c>
      <c r="D146" s="5">
        <f aca="true" t="shared" si="13" ref="D146:I146">SUM(D139:D145)</f>
        <v>5.74</v>
      </c>
      <c r="E146" s="5">
        <f t="shared" si="13"/>
        <v>3.326</v>
      </c>
      <c r="F146" s="5">
        <f t="shared" si="13"/>
        <v>2.41</v>
      </c>
      <c r="G146" s="5">
        <f t="shared" si="13"/>
        <v>6.553999999999999</v>
      </c>
      <c r="H146" s="5">
        <f t="shared" si="13"/>
        <v>6.553999999999999</v>
      </c>
      <c r="I146" s="5">
        <f t="shared" si="13"/>
        <v>0</v>
      </c>
      <c r="J146" s="181"/>
      <c r="K146" s="182"/>
      <c r="L146" s="182"/>
      <c r="M146" s="182"/>
      <c r="N146" s="183"/>
      <c r="O146" s="9">
        <f>G146/D146*100</f>
        <v>114.18118466898952</v>
      </c>
      <c r="P146" s="9">
        <f>H146/E146*100</f>
        <v>197.05351773902584</v>
      </c>
      <c r="Q146" s="9"/>
      <c r="R146" s="9"/>
    </row>
    <row r="147" spans="1:14" ht="27" customHeight="1">
      <c r="A147" s="124" t="s">
        <v>146</v>
      </c>
      <c r="B147" s="335" t="s">
        <v>371</v>
      </c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7"/>
    </row>
    <row r="148" spans="1:14" ht="51.75" customHeight="1">
      <c r="A148" s="13" t="s">
        <v>148</v>
      </c>
      <c r="B148" s="105" t="s">
        <v>147</v>
      </c>
      <c r="C148" s="58" t="s">
        <v>52</v>
      </c>
      <c r="D148" s="64">
        <v>0.015</v>
      </c>
      <c r="E148" s="63">
        <v>0</v>
      </c>
      <c r="F148" s="64">
        <v>0.015</v>
      </c>
      <c r="G148" s="45">
        <v>0</v>
      </c>
      <c r="H148" s="45">
        <v>0</v>
      </c>
      <c r="I148" s="46">
        <v>0</v>
      </c>
      <c r="J148" s="190"/>
      <c r="K148" s="190"/>
      <c r="L148" s="190"/>
      <c r="M148" s="190"/>
      <c r="N148" s="190"/>
    </row>
    <row r="149" spans="1:14" ht="111.75" customHeight="1">
      <c r="A149" s="13" t="s">
        <v>149</v>
      </c>
      <c r="B149" s="114" t="s">
        <v>150</v>
      </c>
      <c r="C149" s="58" t="s">
        <v>52</v>
      </c>
      <c r="D149" s="5">
        <v>0.12</v>
      </c>
      <c r="E149" s="5">
        <v>0.12</v>
      </c>
      <c r="F149" s="5">
        <v>0</v>
      </c>
      <c r="G149" s="45">
        <v>0.12</v>
      </c>
      <c r="H149" s="45">
        <v>0.12</v>
      </c>
      <c r="I149" s="46">
        <v>0</v>
      </c>
      <c r="J149" s="188"/>
      <c r="K149" s="188"/>
      <c r="L149" s="188"/>
      <c r="M149" s="188"/>
      <c r="N149" s="188"/>
    </row>
    <row r="150" spans="1:14" ht="61.5" customHeight="1">
      <c r="A150" s="90" t="s">
        <v>163</v>
      </c>
      <c r="B150" s="105" t="s">
        <v>370</v>
      </c>
      <c r="C150" s="74" t="s">
        <v>52</v>
      </c>
      <c r="D150" s="44">
        <f>F150+E150</f>
        <v>0.014</v>
      </c>
      <c r="E150" s="116">
        <v>0.014</v>
      </c>
      <c r="F150" s="5">
        <v>0</v>
      </c>
      <c r="G150" s="43">
        <v>0</v>
      </c>
      <c r="H150" s="5">
        <v>0</v>
      </c>
      <c r="I150" s="5">
        <v>0</v>
      </c>
      <c r="J150" s="189"/>
      <c r="K150" s="189"/>
      <c r="L150" s="189"/>
      <c r="M150" s="189"/>
      <c r="N150" s="189"/>
    </row>
    <row r="151" spans="1:14" ht="27" customHeight="1">
      <c r="A151" s="76"/>
      <c r="B151" s="105" t="s">
        <v>164</v>
      </c>
      <c r="C151" s="58" t="s">
        <v>56</v>
      </c>
      <c r="D151" s="5">
        <f aca="true" t="shared" si="14" ref="D151:I151">SUM(D148:D150)</f>
        <v>0.14900000000000002</v>
      </c>
      <c r="E151" s="5">
        <f t="shared" si="14"/>
        <v>0.134</v>
      </c>
      <c r="F151" s="5">
        <f t="shared" si="14"/>
        <v>0.015</v>
      </c>
      <c r="G151" s="5">
        <f t="shared" si="14"/>
        <v>0.12</v>
      </c>
      <c r="H151" s="5">
        <f t="shared" si="14"/>
        <v>0.12</v>
      </c>
      <c r="I151" s="5">
        <f t="shared" si="14"/>
        <v>0</v>
      </c>
      <c r="J151" s="181"/>
      <c r="K151" s="182"/>
      <c r="L151" s="182"/>
      <c r="M151" s="182"/>
      <c r="N151" s="183"/>
    </row>
    <row r="152" spans="1:14" ht="35.25" customHeight="1">
      <c r="A152" s="124" t="s">
        <v>151</v>
      </c>
      <c r="B152" s="191" t="s">
        <v>372</v>
      </c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3"/>
    </row>
    <row r="153" spans="1:14" ht="99" customHeight="1">
      <c r="A153" s="13" t="s">
        <v>153</v>
      </c>
      <c r="B153" s="105" t="s">
        <v>152</v>
      </c>
      <c r="C153" s="58" t="s">
        <v>52</v>
      </c>
      <c r="D153" s="63">
        <v>0.04</v>
      </c>
      <c r="E153" s="63">
        <v>0.04</v>
      </c>
      <c r="F153" s="63">
        <v>0</v>
      </c>
      <c r="G153" s="45">
        <v>0</v>
      </c>
      <c r="H153" s="45">
        <v>0</v>
      </c>
      <c r="I153" s="46">
        <v>0</v>
      </c>
      <c r="J153" s="190" t="s">
        <v>320</v>
      </c>
      <c r="K153" s="190" t="s">
        <v>321</v>
      </c>
      <c r="L153" s="190">
        <v>6.86</v>
      </c>
      <c r="M153" s="190">
        <v>5.06</v>
      </c>
      <c r="N153" s="190">
        <v>5.05</v>
      </c>
    </row>
    <row r="154" spans="1:14" ht="66.75" customHeight="1">
      <c r="A154" s="93" t="s">
        <v>154</v>
      </c>
      <c r="B154" s="78" t="s">
        <v>373</v>
      </c>
      <c r="C154" s="58" t="s">
        <v>52</v>
      </c>
      <c r="D154" s="43">
        <v>0.01</v>
      </c>
      <c r="E154" s="116">
        <v>0.01</v>
      </c>
      <c r="F154" s="82">
        <v>0</v>
      </c>
      <c r="G154" s="5">
        <v>0.01</v>
      </c>
      <c r="H154" s="5">
        <v>0.01</v>
      </c>
      <c r="I154" s="5">
        <v>0</v>
      </c>
      <c r="J154" s="188"/>
      <c r="K154" s="188"/>
      <c r="L154" s="188"/>
      <c r="M154" s="188"/>
      <c r="N154" s="188"/>
    </row>
    <row r="155" spans="1:14" ht="102" customHeight="1">
      <c r="A155" s="93" t="s">
        <v>155</v>
      </c>
      <c r="B155" s="78" t="s">
        <v>238</v>
      </c>
      <c r="C155" s="58" t="s">
        <v>357</v>
      </c>
      <c r="D155" s="16" t="s">
        <v>24</v>
      </c>
      <c r="E155" s="16" t="s">
        <v>201</v>
      </c>
      <c r="F155" s="16" t="s">
        <v>201</v>
      </c>
      <c r="G155" s="16" t="s">
        <v>24</v>
      </c>
      <c r="H155" s="16" t="s">
        <v>201</v>
      </c>
      <c r="I155" s="16" t="s">
        <v>201</v>
      </c>
      <c r="J155" s="189"/>
      <c r="K155" s="189"/>
      <c r="L155" s="189"/>
      <c r="M155" s="189"/>
      <c r="N155" s="189"/>
    </row>
    <row r="156" spans="1:14" ht="27" customHeight="1">
      <c r="A156" s="76"/>
      <c r="B156" s="105" t="s">
        <v>165</v>
      </c>
      <c r="C156" s="58" t="s">
        <v>56</v>
      </c>
      <c r="D156" s="63">
        <f aca="true" t="shared" si="15" ref="D156:I156">SUM(D153:D154)</f>
        <v>0.05</v>
      </c>
      <c r="E156" s="63">
        <f t="shared" si="15"/>
        <v>0.05</v>
      </c>
      <c r="F156" s="63">
        <f t="shared" si="15"/>
        <v>0</v>
      </c>
      <c r="G156" s="63">
        <f t="shared" si="15"/>
        <v>0.01</v>
      </c>
      <c r="H156" s="63">
        <f t="shared" si="15"/>
        <v>0.01</v>
      </c>
      <c r="I156" s="63">
        <f t="shared" si="15"/>
        <v>0</v>
      </c>
      <c r="J156" s="181"/>
      <c r="K156" s="182"/>
      <c r="L156" s="182"/>
      <c r="M156" s="182"/>
      <c r="N156" s="183"/>
    </row>
    <row r="157" spans="1:14" ht="27" customHeight="1">
      <c r="A157" s="124" t="s">
        <v>157</v>
      </c>
      <c r="B157" s="195" t="s">
        <v>156</v>
      </c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7"/>
    </row>
    <row r="158" spans="1:14" ht="159" customHeight="1">
      <c r="A158" s="93" t="s">
        <v>158</v>
      </c>
      <c r="B158" s="12" t="s">
        <v>166</v>
      </c>
      <c r="C158" s="58" t="s">
        <v>357</v>
      </c>
      <c r="D158" s="16" t="s">
        <v>24</v>
      </c>
      <c r="E158" s="16" t="s">
        <v>201</v>
      </c>
      <c r="F158" s="16" t="s">
        <v>201</v>
      </c>
      <c r="G158" s="65" t="s">
        <v>24</v>
      </c>
      <c r="H158" s="65" t="s">
        <v>201</v>
      </c>
      <c r="I158" s="65" t="s">
        <v>201</v>
      </c>
      <c r="J158" s="190" t="s">
        <v>322</v>
      </c>
      <c r="K158" s="190" t="s">
        <v>321</v>
      </c>
      <c r="L158" s="190">
        <v>109.8</v>
      </c>
      <c r="M158" s="190">
        <v>107.4</v>
      </c>
      <c r="N158" s="190">
        <v>107.2</v>
      </c>
    </row>
    <row r="159" spans="1:14" ht="87.75" customHeight="1">
      <c r="A159" s="13" t="s">
        <v>160</v>
      </c>
      <c r="B159" s="114" t="s">
        <v>159</v>
      </c>
      <c r="C159" s="58" t="s">
        <v>52</v>
      </c>
      <c r="D159" s="5">
        <v>0.05</v>
      </c>
      <c r="E159" s="5">
        <v>0.052</v>
      </c>
      <c r="F159" s="5">
        <v>0</v>
      </c>
      <c r="G159" s="45">
        <v>0.03</v>
      </c>
      <c r="H159" s="45">
        <v>0.03</v>
      </c>
      <c r="I159" s="45">
        <v>0</v>
      </c>
      <c r="J159" s="188"/>
      <c r="K159" s="188"/>
      <c r="L159" s="188"/>
      <c r="M159" s="188"/>
      <c r="N159" s="188"/>
    </row>
    <row r="160" spans="1:14" ht="100.5" customHeight="1">
      <c r="A160" s="13" t="s">
        <v>162</v>
      </c>
      <c r="B160" s="114" t="s">
        <v>161</v>
      </c>
      <c r="C160" s="58" t="s">
        <v>52</v>
      </c>
      <c r="D160" s="5">
        <v>0.01</v>
      </c>
      <c r="E160" s="5">
        <v>0</v>
      </c>
      <c r="F160" s="5">
        <v>0.01</v>
      </c>
      <c r="G160" s="45">
        <v>0</v>
      </c>
      <c r="H160" s="45">
        <v>0</v>
      </c>
      <c r="I160" s="46">
        <v>0</v>
      </c>
      <c r="J160" s="189"/>
      <c r="K160" s="189"/>
      <c r="L160" s="189"/>
      <c r="M160" s="189"/>
      <c r="N160" s="189"/>
    </row>
    <row r="161" spans="1:14" ht="27" customHeight="1">
      <c r="A161" s="333"/>
      <c r="B161" s="105" t="s">
        <v>167</v>
      </c>
      <c r="C161" s="58" t="s">
        <v>56</v>
      </c>
      <c r="D161" s="5">
        <f aca="true" t="shared" si="16" ref="D161:I161">SUM(D159:D160)</f>
        <v>0.060000000000000005</v>
      </c>
      <c r="E161" s="5">
        <f t="shared" si="16"/>
        <v>0.052</v>
      </c>
      <c r="F161" s="5">
        <f t="shared" si="16"/>
        <v>0.01</v>
      </c>
      <c r="G161" s="5">
        <f t="shared" si="16"/>
        <v>0.03</v>
      </c>
      <c r="H161" s="5">
        <f t="shared" si="16"/>
        <v>0.03</v>
      </c>
      <c r="I161" s="5">
        <f t="shared" si="16"/>
        <v>0</v>
      </c>
      <c r="J161" s="181"/>
      <c r="K161" s="182"/>
      <c r="L161" s="182"/>
      <c r="M161" s="182"/>
      <c r="N161" s="183"/>
    </row>
    <row r="162" spans="1:16" ht="27" customHeight="1">
      <c r="A162" s="333"/>
      <c r="B162" s="137" t="s">
        <v>388</v>
      </c>
      <c r="C162" s="58" t="s">
        <v>56</v>
      </c>
      <c r="D162" s="63">
        <f aca="true" t="shared" si="17" ref="D162:I162">D146+D151+D156+D161</f>
        <v>5.999</v>
      </c>
      <c r="E162" s="63">
        <f t="shared" si="17"/>
        <v>3.562</v>
      </c>
      <c r="F162" s="63">
        <f t="shared" si="17"/>
        <v>2.435</v>
      </c>
      <c r="G162" s="63">
        <f t="shared" si="17"/>
        <v>6.7139999999999995</v>
      </c>
      <c r="H162" s="63">
        <f t="shared" si="17"/>
        <v>6.7139999999999995</v>
      </c>
      <c r="I162" s="63">
        <f t="shared" si="17"/>
        <v>0</v>
      </c>
      <c r="J162" s="181"/>
      <c r="K162" s="182"/>
      <c r="L162" s="182"/>
      <c r="M162" s="182"/>
      <c r="N162" s="183"/>
      <c r="P162" s="2">
        <f>H162/E162*100</f>
        <v>188.48961257720381</v>
      </c>
    </row>
    <row r="163" spans="1:14" ht="27" customHeight="1">
      <c r="A163" s="136"/>
      <c r="B163" s="224" t="s">
        <v>168</v>
      </c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6"/>
    </row>
    <row r="164" spans="1:14" ht="84" customHeight="1">
      <c r="A164" s="13" t="s">
        <v>169</v>
      </c>
      <c r="B164" s="78" t="s">
        <v>170</v>
      </c>
      <c r="C164" s="58" t="s">
        <v>52</v>
      </c>
      <c r="D164" s="5">
        <v>48.46</v>
      </c>
      <c r="E164" s="5">
        <v>2.89</v>
      </c>
      <c r="F164" s="5">
        <v>45.57</v>
      </c>
      <c r="G164" s="45">
        <f>H164+I164</f>
        <v>57.312000000000005</v>
      </c>
      <c r="H164" s="45">
        <f>11.372-H165</f>
        <v>11.222</v>
      </c>
      <c r="I164" s="45">
        <f>47.59-I165</f>
        <v>46.09</v>
      </c>
      <c r="J164" s="105" t="s">
        <v>323</v>
      </c>
      <c r="K164" s="13" t="s">
        <v>258</v>
      </c>
      <c r="L164" s="13">
        <v>63</v>
      </c>
      <c r="M164" s="13">
        <v>72</v>
      </c>
      <c r="N164" s="13">
        <v>73</v>
      </c>
    </row>
    <row r="165" spans="1:14" ht="73.5" customHeight="1">
      <c r="A165" s="13" t="s">
        <v>171</v>
      </c>
      <c r="B165" s="78" t="s">
        <v>172</v>
      </c>
      <c r="C165" s="58" t="s">
        <v>52</v>
      </c>
      <c r="D165" s="5">
        <v>1.65</v>
      </c>
      <c r="E165" s="5">
        <v>0.15</v>
      </c>
      <c r="F165" s="5">
        <v>1.5</v>
      </c>
      <c r="G165" s="45">
        <v>1.65</v>
      </c>
      <c r="H165" s="45">
        <v>0.15</v>
      </c>
      <c r="I165" s="46">
        <v>1.5</v>
      </c>
      <c r="J165" s="105" t="s">
        <v>374</v>
      </c>
      <c r="K165" s="13" t="s">
        <v>258</v>
      </c>
      <c r="L165" s="13">
        <v>100</v>
      </c>
      <c r="M165" s="13">
        <v>94</v>
      </c>
      <c r="N165" s="13">
        <v>94</v>
      </c>
    </row>
    <row r="166" spans="1:14" ht="88.5" customHeight="1">
      <c r="A166" s="13" t="s">
        <v>173</v>
      </c>
      <c r="B166" s="78" t="s">
        <v>174</v>
      </c>
      <c r="C166" s="58" t="s">
        <v>52</v>
      </c>
      <c r="D166" s="5">
        <v>1.17</v>
      </c>
      <c r="E166" s="5">
        <v>0.43</v>
      </c>
      <c r="F166" s="5">
        <v>0.74</v>
      </c>
      <c r="G166" s="45">
        <v>1.1</v>
      </c>
      <c r="H166" s="45">
        <v>0.36</v>
      </c>
      <c r="I166" s="45">
        <v>0.74</v>
      </c>
      <c r="J166" s="105" t="s">
        <v>324</v>
      </c>
      <c r="K166" s="13" t="s">
        <v>258</v>
      </c>
      <c r="L166" s="13">
        <v>70</v>
      </c>
      <c r="M166" s="13">
        <v>80</v>
      </c>
      <c r="N166" s="13">
        <v>80</v>
      </c>
    </row>
    <row r="167" spans="1:14" ht="67.5" customHeight="1">
      <c r="A167" s="13" t="s">
        <v>175</v>
      </c>
      <c r="B167" s="78" t="s">
        <v>184</v>
      </c>
      <c r="C167" s="58" t="s">
        <v>52</v>
      </c>
      <c r="D167" s="5">
        <v>9.66</v>
      </c>
      <c r="E167" s="5">
        <v>9.66</v>
      </c>
      <c r="F167" s="82">
        <v>0</v>
      </c>
      <c r="G167" s="45">
        <v>10.35</v>
      </c>
      <c r="H167" s="45">
        <v>10.35</v>
      </c>
      <c r="I167" s="46">
        <v>0</v>
      </c>
      <c r="J167" s="105" t="s">
        <v>325</v>
      </c>
      <c r="K167" s="13" t="s">
        <v>258</v>
      </c>
      <c r="L167" s="13">
        <v>0</v>
      </c>
      <c r="M167" s="13">
        <v>0</v>
      </c>
      <c r="N167" s="13">
        <v>10</v>
      </c>
    </row>
    <row r="168" spans="1:14" ht="78" customHeight="1">
      <c r="A168" s="122" t="s">
        <v>176</v>
      </c>
      <c r="B168" s="105" t="s">
        <v>183</v>
      </c>
      <c r="C168" s="58" t="s">
        <v>52</v>
      </c>
      <c r="D168" s="63">
        <v>4.82</v>
      </c>
      <c r="E168" s="63">
        <v>2.69</v>
      </c>
      <c r="F168" s="63">
        <v>2.13</v>
      </c>
      <c r="G168" s="45">
        <f>H168+I168</f>
        <v>5.74</v>
      </c>
      <c r="H168" s="45">
        <v>2.47</v>
      </c>
      <c r="I168" s="46">
        <v>3.27</v>
      </c>
      <c r="J168" s="105" t="s">
        <v>326</v>
      </c>
      <c r="K168" s="13" t="s">
        <v>258</v>
      </c>
      <c r="L168" s="13">
        <v>100</v>
      </c>
      <c r="M168" s="13">
        <v>97</v>
      </c>
      <c r="N168" s="13">
        <v>97</v>
      </c>
    </row>
    <row r="169" spans="1:14" ht="98.25" customHeight="1">
      <c r="A169" s="13" t="s">
        <v>176</v>
      </c>
      <c r="B169" s="83" t="s">
        <v>177</v>
      </c>
      <c r="C169" s="58" t="s">
        <v>52</v>
      </c>
      <c r="D169" s="63">
        <v>0</v>
      </c>
      <c r="E169" s="63">
        <v>0</v>
      </c>
      <c r="F169" s="63">
        <v>0</v>
      </c>
      <c r="G169" s="66">
        <v>0</v>
      </c>
      <c r="H169" s="66">
        <v>0</v>
      </c>
      <c r="I169" s="73">
        <v>0</v>
      </c>
      <c r="J169" s="105" t="s">
        <v>327</v>
      </c>
      <c r="K169" s="13" t="s">
        <v>258</v>
      </c>
      <c r="L169" s="13">
        <v>30</v>
      </c>
      <c r="M169" s="13">
        <v>34</v>
      </c>
      <c r="N169" s="13">
        <v>35</v>
      </c>
    </row>
    <row r="170" spans="1:14" ht="41.25" customHeight="1">
      <c r="A170" s="13" t="s">
        <v>178</v>
      </c>
      <c r="B170" s="78" t="s">
        <v>179</v>
      </c>
      <c r="C170" s="58" t="s">
        <v>52</v>
      </c>
      <c r="D170" s="5">
        <v>3.4</v>
      </c>
      <c r="E170" s="5">
        <v>3.3</v>
      </c>
      <c r="F170" s="5">
        <v>0.1</v>
      </c>
      <c r="G170" s="45">
        <v>3.21</v>
      </c>
      <c r="H170" s="45">
        <v>3.11</v>
      </c>
      <c r="I170" s="46">
        <v>0.1</v>
      </c>
      <c r="J170" s="20"/>
      <c r="K170" s="20"/>
      <c r="L170" s="20"/>
      <c r="M170" s="20"/>
      <c r="N170" s="20"/>
    </row>
    <row r="171" spans="1:16" ht="27" customHeight="1">
      <c r="A171" s="99"/>
      <c r="B171" s="137" t="s">
        <v>387</v>
      </c>
      <c r="C171" s="58" t="s">
        <v>56</v>
      </c>
      <c r="D171" s="63">
        <f aca="true" t="shared" si="18" ref="D171:I171">SUM(D164:D170)</f>
        <v>69.16</v>
      </c>
      <c r="E171" s="63">
        <f t="shared" si="18"/>
        <v>19.12</v>
      </c>
      <c r="F171" s="63">
        <f t="shared" si="18"/>
        <v>50.040000000000006</v>
      </c>
      <c r="G171" s="63">
        <f t="shared" si="18"/>
        <v>79.362</v>
      </c>
      <c r="H171" s="63">
        <f t="shared" si="18"/>
        <v>27.662</v>
      </c>
      <c r="I171" s="63">
        <f t="shared" si="18"/>
        <v>51.70000000000001</v>
      </c>
      <c r="J171" s="181"/>
      <c r="K171" s="182"/>
      <c r="L171" s="182"/>
      <c r="M171" s="182"/>
      <c r="N171" s="183"/>
      <c r="O171" s="2">
        <f>G171/D171*100</f>
        <v>114.7513013302487</v>
      </c>
      <c r="P171" s="2">
        <f>H171/E171*100</f>
        <v>144.67573221757323</v>
      </c>
    </row>
    <row r="172" spans="1:14" s="86" customFormat="1" ht="27.75" customHeight="1">
      <c r="A172" s="131"/>
      <c r="B172" s="185" t="s">
        <v>215</v>
      </c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334"/>
    </row>
    <row r="173" spans="1:14" ht="54.75" customHeight="1">
      <c r="A173" s="13" t="s">
        <v>190</v>
      </c>
      <c r="B173" s="138" t="s">
        <v>204</v>
      </c>
      <c r="C173" s="58" t="s">
        <v>52</v>
      </c>
      <c r="D173" s="5">
        <v>2</v>
      </c>
      <c r="E173" s="167">
        <v>0</v>
      </c>
      <c r="F173" s="5">
        <v>2</v>
      </c>
      <c r="G173" s="5">
        <v>0</v>
      </c>
      <c r="H173" s="5">
        <v>0</v>
      </c>
      <c r="I173" s="5">
        <v>0</v>
      </c>
      <c r="J173" s="17"/>
      <c r="K173" s="142"/>
      <c r="L173" s="142"/>
      <c r="M173" s="142"/>
      <c r="N173" s="22"/>
    </row>
    <row r="174" spans="1:14" ht="54" customHeight="1">
      <c r="A174" s="13" t="s">
        <v>191</v>
      </c>
      <c r="B174" s="138" t="s">
        <v>205</v>
      </c>
      <c r="C174" s="58" t="s">
        <v>52</v>
      </c>
      <c r="D174" s="5">
        <v>1.4</v>
      </c>
      <c r="E174" s="167">
        <v>0</v>
      </c>
      <c r="F174" s="5">
        <v>1.4</v>
      </c>
      <c r="G174" s="45">
        <v>0</v>
      </c>
      <c r="H174" s="45">
        <v>0</v>
      </c>
      <c r="I174" s="46">
        <v>0</v>
      </c>
      <c r="J174" s="265" t="s">
        <v>381</v>
      </c>
      <c r="K174" s="188" t="s">
        <v>328</v>
      </c>
      <c r="L174" s="188">
        <v>45</v>
      </c>
      <c r="M174" s="188">
        <v>22</v>
      </c>
      <c r="N174" s="188">
        <v>0</v>
      </c>
    </row>
    <row r="175" spans="1:14" ht="41.25" customHeight="1">
      <c r="A175" s="13" t="s">
        <v>192</v>
      </c>
      <c r="B175" s="138" t="s">
        <v>206</v>
      </c>
      <c r="C175" s="58" t="s">
        <v>52</v>
      </c>
      <c r="D175" s="5">
        <v>4</v>
      </c>
      <c r="E175" s="162">
        <v>0</v>
      </c>
      <c r="F175" s="5">
        <v>4</v>
      </c>
      <c r="G175" s="45">
        <v>4.91</v>
      </c>
      <c r="H175" s="45">
        <v>0</v>
      </c>
      <c r="I175" s="139">
        <v>4.91</v>
      </c>
      <c r="J175" s="265"/>
      <c r="K175" s="188"/>
      <c r="L175" s="188"/>
      <c r="M175" s="188"/>
      <c r="N175" s="188"/>
    </row>
    <row r="176" spans="1:14" ht="39" customHeight="1">
      <c r="A176" s="13" t="s">
        <v>193</v>
      </c>
      <c r="B176" s="138" t="s">
        <v>220</v>
      </c>
      <c r="C176" s="58" t="s">
        <v>52</v>
      </c>
      <c r="D176" s="5">
        <v>2.06</v>
      </c>
      <c r="E176" s="169">
        <v>0</v>
      </c>
      <c r="F176" s="5">
        <v>2.06</v>
      </c>
      <c r="G176" s="45">
        <v>0</v>
      </c>
      <c r="H176" s="45">
        <v>0</v>
      </c>
      <c r="I176" s="139">
        <v>0</v>
      </c>
      <c r="J176" s="265"/>
      <c r="K176" s="188"/>
      <c r="L176" s="188"/>
      <c r="M176" s="188"/>
      <c r="N176" s="188"/>
    </row>
    <row r="177" spans="1:14" ht="55.5" customHeight="1">
      <c r="A177" s="13" t="s">
        <v>194</v>
      </c>
      <c r="B177" s="138" t="s">
        <v>207</v>
      </c>
      <c r="C177" s="58" t="s">
        <v>52</v>
      </c>
      <c r="D177" s="63">
        <v>2</v>
      </c>
      <c r="E177" s="140">
        <v>2</v>
      </c>
      <c r="F177" s="63">
        <v>0</v>
      </c>
      <c r="G177" s="45">
        <v>0</v>
      </c>
      <c r="H177" s="45">
        <v>0</v>
      </c>
      <c r="I177" s="139">
        <v>0</v>
      </c>
      <c r="J177" s="258"/>
      <c r="K177" s="189"/>
      <c r="L177" s="189"/>
      <c r="M177" s="189"/>
      <c r="N177" s="189"/>
    </row>
    <row r="178" spans="1:14" ht="104.25" customHeight="1">
      <c r="A178" s="13" t="s">
        <v>211</v>
      </c>
      <c r="B178" s="138" t="s">
        <v>208</v>
      </c>
      <c r="C178" s="141" t="s">
        <v>52</v>
      </c>
      <c r="D178" s="5">
        <v>186.92</v>
      </c>
      <c r="E178" s="167">
        <v>0</v>
      </c>
      <c r="F178" s="5">
        <v>186.92</v>
      </c>
      <c r="G178" s="45">
        <v>202.74</v>
      </c>
      <c r="H178" s="45">
        <v>0</v>
      </c>
      <c r="I178" s="46">
        <v>202.74</v>
      </c>
      <c r="J178" s="105" t="s">
        <v>380</v>
      </c>
      <c r="K178" s="13" t="s">
        <v>258</v>
      </c>
      <c r="L178" s="13">
        <v>16.1</v>
      </c>
      <c r="M178" s="13">
        <v>15.1</v>
      </c>
      <c r="N178" s="13">
        <v>15.1</v>
      </c>
    </row>
    <row r="179" spans="1:14" ht="50.25" customHeight="1">
      <c r="A179" s="13" t="s">
        <v>212</v>
      </c>
      <c r="B179" s="138" t="s">
        <v>209</v>
      </c>
      <c r="C179" s="141" t="s">
        <v>52</v>
      </c>
      <c r="D179" s="63">
        <v>21.13</v>
      </c>
      <c r="E179" s="63">
        <v>21.13</v>
      </c>
      <c r="F179" s="63">
        <v>0</v>
      </c>
      <c r="G179" s="45">
        <v>4.94</v>
      </c>
      <c r="H179" s="45">
        <v>4.94</v>
      </c>
      <c r="I179" s="46">
        <v>0</v>
      </c>
      <c r="J179" s="186" t="s">
        <v>382</v>
      </c>
      <c r="K179" s="187" t="s">
        <v>383</v>
      </c>
      <c r="L179" s="187">
        <v>159.2</v>
      </c>
      <c r="M179" s="187">
        <v>158.1</v>
      </c>
      <c r="N179" s="187">
        <v>158.1</v>
      </c>
    </row>
    <row r="180" spans="1:14" ht="49.5" customHeight="1">
      <c r="A180" s="13" t="s">
        <v>213</v>
      </c>
      <c r="B180" s="138" t="s">
        <v>210</v>
      </c>
      <c r="C180" s="141" t="s">
        <v>52</v>
      </c>
      <c r="D180" s="63">
        <v>6</v>
      </c>
      <c r="E180" s="63">
        <v>6</v>
      </c>
      <c r="F180" s="63">
        <v>0</v>
      </c>
      <c r="G180" s="45">
        <v>0</v>
      </c>
      <c r="H180" s="45">
        <v>0</v>
      </c>
      <c r="I180" s="46">
        <v>0</v>
      </c>
      <c r="J180" s="186"/>
      <c r="K180" s="187"/>
      <c r="L180" s="187"/>
      <c r="M180" s="187"/>
      <c r="N180" s="187"/>
    </row>
    <row r="181" spans="1:14" ht="99" customHeight="1">
      <c r="A181" s="13" t="s">
        <v>242</v>
      </c>
      <c r="B181" s="105" t="s">
        <v>340</v>
      </c>
      <c r="C181" s="141" t="s">
        <v>52</v>
      </c>
      <c r="D181" s="63">
        <v>18.01</v>
      </c>
      <c r="E181" s="167">
        <v>0</v>
      </c>
      <c r="F181" s="63">
        <v>18.01</v>
      </c>
      <c r="G181" s="66">
        <v>33.87</v>
      </c>
      <c r="H181" s="66">
        <v>0</v>
      </c>
      <c r="I181" s="73">
        <v>33.87</v>
      </c>
      <c r="J181" s="105" t="s">
        <v>329</v>
      </c>
      <c r="K181" s="13" t="s">
        <v>328</v>
      </c>
      <c r="L181" s="13">
        <v>5</v>
      </c>
      <c r="M181" s="13">
        <v>6</v>
      </c>
      <c r="N181" s="13">
        <v>2</v>
      </c>
    </row>
    <row r="182" spans="1:14" ht="117.75" customHeight="1">
      <c r="A182" s="13" t="s">
        <v>243</v>
      </c>
      <c r="B182" s="105" t="s">
        <v>214</v>
      </c>
      <c r="C182" s="141" t="s">
        <v>52</v>
      </c>
      <c r="D182" s="63">
        <v>1.82</v>
      </c>
      <c r="E182" s="167">
        <v>0</v>
      </c>
      <c r="F182" s="63">
        <v>1.82</v>
      </c>
      <c r="G182" s="45">
        <f>H182+I182</f>
        <v>0.66</v>
      </c>
      <c r="H182" s="45">
        <v>0.2</v>
      </c>
      <c r="I182" s="46">
        <v>0.46</v>
      </c>
      <c r="J182" s="105" t="s">
        <v>330</v>
      </c>
      <c r="K182" s="13" t="s">
        <v>328</v>
      </c>
      <c r="L182" s="13">
        <v>10</v>
      </c>
      <c r="M182" s="13">
        <v>10</v>
      </c>
      <c r="N182" s="13">
        <v>3</v>
      </c>
    </row>
    <row r="183" spans="1:14" ht="75" customHeight="1">
      <c r="A183" s="13" t="s">
        <v>244</v>
      </c>
      <c r="B183" s="105" t="s">
        <v>341</v>
      </c>
      <c r="C183" s="141" t="s">
        <v>52</v>
      </c>
      <c r="D183" s="63">
        <v>165</v>
      </c>
      <c r="E183" s="167">
        <v>0</v>
      </c>
      <c r="F183" s="63">
        <v>165</v>
      </c>
      <c r="G183" s="45">
        <v>0.65</v>
      </c>
      <c r="H183" s="45">
        <v>0.65</v>
      </c>
      <c r="I183" s="46">
        <v>0</v>
      </c>
      <c r="J183" s="105" t="s">
        <v>331</v>
      </c>
      <c r="K183" s="13" t="s">
        <v>258</v>
      </c>
      <c r="L183" s="13">
        <v>3.3</v>
      </c>
      <c r="M183" s="13">
        <v>10</v>
      </c>
      <c r="N183" s="173">
        <f>25/84*100</f>
        <v>29.761904761904763</v>
      </c>
    </row>
    <row r="184" spans="1:16" ht="27" customHeight="1">
      <c r="A184" s="98"/>
      <c r="B184" s="137" t="s">
        <v>385</v>
      </c>
      <c r="C184" s="58" t="s">
        <v>56</v>
      </c>
      <c r="D184" s="61">
        <f aca="true" t="shared" si="19" ref="D184:I184">SUM(D173:D183)</f>
        <v>410.34</v>
      </c>
      <c r="E184" s="61">
        <f t="shared" si="19"/>
        <v>29.13</v>
      </c>
      <c r="F184" s="61">
        <f t="shared" si="19"/>
        <v>381.21</v>
      </c>
      <c r="G184" s="61">
        <f t="shared" si="19"/>
        <v>247.77</v>
      </c>
      <c r="H184" s="61">
        <f t="shared" si="19"/>
        <v>5.790000000000001</v>
      </c>
      <c r="I184" s="61">
        <f t="shared" si="19"/>
        <v>241.98000000000002</v>
      </c>
      <c r="J184" s="181"/>
      <c r="K184" s="182"/>
      <c r="L184" s="182"/>
      <c r="M184" s="182"/>
      <c r="N184" s="183"/>
      <c r="O184" s="177">
        <f>G184/D184*100</f>
        <v>60.38163474192134</v>
      </c>
      <c r="P184" s="177">
        <f>H184/E184*100</f>
        <v>19.876416065911435</v>
      </c>
    </row>
    <row r="185" spans="1:14" ht="41.25" customHeight="1">
      <c r="A185" s="98"/>
      <c r="B185" s="184" t="s">
        <v>379</v>
      </c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</row>
    <row r="186" spans="1:14" ht="87.75" customHeight="1">
      <c r="A186" s="190" t="s">
        <v>195</v>
      </c>
      <c r="B186" s="257" t="s">
        <v>245</v>
      </c>
      <c r="C186" s="240" t="s">
        <v>52</v>
      </c>
      <c r="D186" s="216">
        <v>32.34</v>
      </c>
      <c r="E186" s="216">
        <v>31.8</v>
      </c>
      <c r="F186" s="232">
        <v>0.54</v>
      </c>
      <c r="G186" s="242">
        <f>H186+I186</f>
        <v>1.9900000000000002</v>
      </c>
      <c r="H186" s="242">
        <v>1.85</v>
      </c>
      <c r="I186" s="259">
        <v>0.14</v>
      </c>
      <c r="J186" s="105" t="s">
        <v>335</v>
      </c>
      <c r="K186" s="13" t="s">
        <v>258</v>
      </c>
      <c r="L186" s="13">
        <v>100</v>
      </c>
      <c r="M186" s="13">
        <v>100</v>
      </c>
      <c r="N186" s="13">
        <v>100</v>
      </c>
    </row>
    <row r="187" spans="1:14" ht="70.5" customHeight="1">
      <c r="A187" s="189"/>
      <c r="B187" s="258"/>
      <c r="C187" s="241"/>
      <c r="D187" s="217"/>
      <c r="E187" s="217"/>
      <c r="F187" s="233"/>
      <c r="G187" s="244"/>
      <c r="H187" s="244"/>
      <c r="I187" s="261"/>
      <c r="J187" s="105" t="s">
        <v>334</v>
      </c>
      <c r="K187" s="13" t="s">
        <v>258</v>
      </c>
      <c r="L187" s="13">
        <v>98</v>
      </c>
      <c r="M187" s="13">
        <v>100</v>
      </c>
      <c r="N187" s="13">
        <v>100</v>
      </c>
    </row>
    <row r="188" spans="1:14" ht="50.25" customHeight="1">
      <c r="A188" s="13" t="s">
        <v>196</v>
      </c>
      <c r="B188" s="105" t="s">
        <v>247</v>
      </c>
      <c r="C188" s="58" t="s">
        <v>52</v>
      </c>
      <c r="D188" s="63">
        <v>33.8</v>
      </c>
      <c r="E188" s="167">
        <v>0</v>
      </c>
      <c r="F188" s="63">
        <v>33.8</v>
      </c>
      <c r="G188" s="45">
        <v>20.63</v>
      </c>
      <c r="H188" s="45">
        <v>0</v>
      </c>
      <c r="I188" s="46">
        <v>20.63</v>
      </c>
      <c r="J188" s="105" t="s">
        <v>332</v>
      </c>
      <c r="K188" s="13" t="s">
        <v>258</v>
      </c>
      <c r="L188" s="13">
        <v>41.3</v>
      </c>
      <c r="M188" s="13">
        <v>70</v>
      </c>
      <c r="N188" s="13">
        <v>20.98</v>
      </c>
    </row>
    <row r="189" spans="1:14" ht="84.75" customHeight="1">
      <c r="A189" s="13" t="s">
        <v>197</v>
      </c>
      <c r="B189" s="105" t="s">
        <v>384</v>
      </c>
      <c r="C189" s="58" t="s">
        <v>52</v>
      </c>
      <c r="D189" s="63">
        <v>27.08</v>
      </c>
      <c r="E189" s="167">
        <v>0</v>
      </c>
      <c r="F189" s="63">
        <v>27.08</v>
      </c>
      <c r="G189" s="45">
        <v>26.92</v>
      </c>
      <c r="H189" s="45">
        <v>0</v>
      </c>
      <c r="I189" s="46">
        <v>26.92</v>
      </c>
      <c r="J189" s="105" t="s">
        <v>342</v>
      </c>
      <c r="K189" s="13" t="s">
        <v>258</v>
      </c>
      <c r="L189" s="13">
        <v>100</v>
      </c>
      <c r="M189" s="13">
        <v>100</v>
      </c>
      <c r="N189" s="13">
        <v>96.67</v>
      </c>
    </row>
    <row r="190" spans="1:14" ht="57" customHeight="1">
      <c r="A190" s="13" t="s">
        <v>198</v>
      </c>
      <c r="B190" s="105" t="s">
        <v>246</v>
      </c>
      <c r="C190" s="58" t="s">
        <v>52</v>
      </c>
      <c r="D190" s="63">
        <v>54.1</v>
      </c>
      <c r="E190" s="167">
        <v>0</v>
      </c>
      <c r="F190" s="64">
        <v>54.1</v>
      </c>
      <c r="G190" s="45">
        <f>H190+I190</f>
        <v>36.95</v>
      </c>
      <c r="H190" s="45">
        <v>24.25</v>
      </c>
      <c r="I190" s="46">
        <v>12.7</v>
      </c>
      <c r="J190" s="105" t="s">
        <v>333</v>
      </c>
      <c r="K190" s="13" t="s">
        <v>258</v>
      </c>
      <c r="L190" s="13">
        <v>75</v>
      </c>
      <c r="M190" s="13">
        <v>90</v>
      </c>
      <c r="N190" s="13">
        <v>90.23</v>
      </c>
    </row>
    <row r="191" spans="1:16" ht="38.25" customHeight="1">
      <c r="A191" s="129"/>
      <c r="B191" s="137" t="s">
        <v>386</v>
      </c>
      <c r="C191" s="58" t="s">
        <v>56</v>
      </c>
      <c r="D191" s="112">
        <f aca="true" t="shared" si="20" ref="D191:I191">SUM(D186:D190)</f>
        <v>147.32</v>
      </c>
      <c r="E191" s="112">
        <f t="shared" si="20"/>
        <v>31.8</v>
      </c>
      <c r="F191" s="112">
        <f t="shared" si="20"/>
        <v>115.52</v>
      </c>
      <c r="G191" s="112">
        <f t="shared" si="20"/>
        <v>86.49000000000001</v>
      </c>
      <c r="H191" s="112">
        <f t="shared" si="20"/>
        <v>26.1</v>
      </c>
      <c r="I191" s="112">
        <f t="shared" si="20"/>
        <v>60.39</v>
      </c>
      <c r="J191" s="266"/>
      <c r="K191" s="266"/>
      <c r="L191" s="266"/>
      <c r="M191" s="266"/>
      <c r="N191" s="266"/>
      <c r="O191" s="178">
        <f>G191/D191*100</f>
        <v>58.70893293510726</v>
      </c>
      <c r="P191" s="179">
        <f>H191/E191*100</f>
        <v>82.0754716981132</v>
      </c>
    </row>
    <row r="192" spans="1:16" ht="54" customHeight="1">
      <c r="A192" s="100"/>
      <c r="B192" s="137" t="s">
        <v>216</v>
      </c>
      <c r="C192" s="146" t="s">
        <v>56</v>
      </c>
      <c r="D192" s="170">
        <f aca="true" t="shared" si="21" ref="D192:I192">D33+D54+D63+D70+D115+D131+D136+D162+D171+D184+D191</f>
        <v>4066.698999999999</v>
      </c>
      <c r="E192" s="170">
        <f t="shared" si="21"/>
        <v>918.2520000000001</v>
      </c>
      <c r="F192" s="170">
        <f t="shared" si="21"/>
        <v>3148.4429999999998</v>
      </c>
      <c r="G192" s="170">
        <f t="shared" si="21"/>
        <v>3752.2605299999996</v>
      </c>
      <c r="H192" s="170">
        <f t="shared" si="21"/>
        <v>894.9792000000002</v>
      </c>
      <c r="I192" s="170">
        <f t="shared" si="21"/>
        <v>2857.2783299999987</v>
      </c>
      <c r="J192" s="266"/>
      <c r="K192" s="266"/>
      <c r="L192" s="266"/>
      <c r="M192" s="266"/>
      <c r="N192" s="266"/>
      <c r="O192" s="174">
        <f>G192/D192*100</f>
        <v>92.26796795140237</v>
      </c>
      <c r="P192" s="174">
        <f>H192/E192*100</f>
        <v>97.46553233752829</v>
      </c>
    </row>
    <row r="193" spans="1:14" ht="63" customHeight="1">
      <c r="A193" s="101"/>
      <c r="B193" s="255"/>
      <c r="C193" s="256"/>
      <c r="D193" s="256"/>
      <c r="E193" s="256"/>
      <c r="F193" s="256"/>
      <c r="G193" s="256"/>
      <c r="H193" s="256"/>
      <c r="I193" s="256"/>
      <c r="J193" s="26"/>
      <c r="K193" s="26"/>
      <c r="L193" s="26"/>
      <c r="M193" s="26"/>
      <c r="N193" s="26"/>
    </row>
    <row r="194" spans="1:9" s="9" customFormat="1" ht="26.25" customHeight="1">
      <c r="A194" s="147"/>
      <c r="B194" s="7"/>
      <c r="C194" s="6"/>
      <c r="D194" s="18"/>
      <c r="E194" s="18"/>
      <c r="F194" s="18"/>
      <c r="G194" s="47">
        <f>G192/D192*100</f>
        <v>92.26796795140237</v>
      </c>
      <c r="H194" s="47">
        <f>H192/E192*100</f>
        <v>97.46553233752829</v>
      </c>
      <c r="I194" s="48"/>
    </row>
    <row r="195" spans="1:9" s="9" customFormat="1" ht="22.5" customHeight="1">
      <c r="A195" s="147"/>
      <c r="B195" s="264"/>
      <c r="C195" s="264"/>
      <c r="D195" s="264"/>
      <c r="E195" s="264"/>
      <c r="F195" s="148"/>
      <c r="G195" s="149"/>
      <c r="H195" s="149"/>
      <c r="I195" s="150"/>
    </row>
    <row r="196" spans="1:9" s="9" customFormat="1" ht="27" customHeight="1">
      <c r="A196" s="147"/>
      <c r="B196" s="151"/>
      <c r="D196" s="262"/>
      <c r="E196" s="7"/>
      <c r="F196" s="49"/>
      <c r="G196" s="50"/>
      <c r="H196" s="50"/>
      <c r="I196" s="51"/>
    </row>
    <row r="197" spans="1:9" s="9" customFormat="1" ht="23.25" customHeight="1">
      <c r="A197" s="147"/>
      <c r="B197" s="155"/>
      <c r="C197" s="152"/>
      <c r="D197" s="263"/>
      <c r="E197" s="7"/>
      <c r="F197" s="19"/>
      <c r="G197" s="50"/>
      <c r="H197" s="50"/>
      <c r="I197" s="50"/>
    </row>
    <row r="198" spans="1:9" s="9" customFormat="1" ht="21" customHeight="1">
      <c r="A198" s="147"/>
      <c r="B198" s="155"/>
      <c r="C198" s="153"/>
      <c r="D198" s="52"/>
      <c r="E198" s="52"/>
      <c r="F198" s="52"/>
      <c r="G198" s="53"/>
      <c r="H198" s="53"/>
      <c r="I198" s="53"/>
    </row>
    <row r="199" spans="1:9" s="9" customFormat="1" ht="36" customHeight="1">
      <c r="A199" s="147"/>
      <c r="B199" s="155"/>
      <c r="C199" s="154"/>
      <c r="D199" s="52"/>
      <c r="E199" s="52"/>
      <c r="F199" s="52"/>
      <c r="G199" s="53"/>
      <c r="H199" s="53"/>
      <c r="I199" s="53"/>
    </row>
    <row r="200" spans="1:9" s="9" customFormat="1" ht="26.25" customHeight="1">
      <c r="A200" s="147"/>
      <c r="B200" s="155"/>
      <c r="C200" s="154"/>
      <c r="D200" s="52"/>
      <c r="E200" s="52"/>
      <c r="F200" s="52"/>
      <c r="G200" s="53"/>
      <c r="H200" s="53"/>
      <c r="I200" s="53"/>
    </row>
    <row r="201" spans="1:9" s="9" customFormat="1" ht="38.25" customHeight="1">
      <c r="A201" s="147"/>
      <c r="B201" s="155"/>
      <c r="C201" s="154"/>
      <c r="D201" s="52"/>
      <c r="E201" s="52"/>
      <c r="F201" s="52"/>
      <c r="G201" s="53"/>
      <c r="H201" s="53"/>
      <c r="I201" s="53"/>
    </row>
    <row r="202" spans="1:9" s="9" customFormat="1" ht="28.5" customHeight="1">
      <c r="A202" s="147"/>
      <c r="B202" s="155"/>
      <c r="C202" s="154"/>
      <c r="D202" s="52"/>
      <c r="E202" s="52"/>
      <c r="F202" s="52"/>
      <c r="G202" s="53"/>
      <c r="H202" s="53"/>
      <c r="I202" s="53"/>
    </row>
    <row r="203" spans="1:9" s="9" customFormat="1" ht="51.75" customHeight="1">
      <c r="A203" s="147"/>
      <c r="B203" s="155"/>
      <c r="C203" s="154"/>
      <c r="D203" s="52"/>
      <c r="E203" s="52"/>
      <c r="F203" s="52"/>
      <c r="G203" s="53"/>
      <c r="H203" s="53"/>
      <c r="I203" s="53"/>
    </row>
  </sheetData>
  <sheetProtection/>
  <autoFilter ref="A23:N99"/>
  <mergeCells count="206">
    <mergeCell ref="A161:A162"/>
    <mergeCell ref="B172:N172"/>
    <mergeCell ref="B65:B66"/>
    <mergeCell ref="B25:N25"/>
    <mergeCell ref="B71:N71"/>
    <mergeCell ref="B147:N147"/>
    <mergeCell ref="M148:M150"/>
    <mergeCell ref="N148:N150"/>
    <mergeCell ref="L38:L39"/>
    <mergeCell ref="K38:K39"/>
    <mergeCell ref="J38:J39"/>
    <mergeCell ref="M38:M39"/>
    <mergeCell ref="B106:N106"/>
    <mergeCell ref="B72:N72"/>
    <mergeCell ref="G97:G98"/>
    <mergeCell ref="H97:H98"/>
    <mergeCell ref="I97:I98"/>
    <mergeCell ref="J45:J46"/>
    <mergeCell ref="J53:N54"/>
    <mergeCell ref="I42:I43"/>
    <mergeCell ref="L45:L46"/>
    <mergeCell ref="G141:G142"/>
    <mergeCell ref="H141:H142"/>
    <mergeCell ref="I141:I142"/>
    <mergeCell ref="N45:N46"/>
    <mergeCell ref="B137:N137"/>
    <mergeCell ref="J49:J50"/>
    <mergeCell ref="M45:M46"/>
    <mergeCell ref="B64:N64"/>
    <mergeCell ref="N49:N50"/>
    <mergeCell ref="J171:N171"/>
    <mergeCell ref="J151:N151"/>
    <mergeCell ref="C65:C66"/>
    <mergeCell ref="B163:N163"/>
    <mergeCell ref="B143:B144"/>
    <mergeCell ref="E141:E142"/>
    <mergeCell ref="F141:F142"/>
    <mergeCell ref="B110:N110"/>
    <mergeCell ref="J146:N146"/>
    <mergeCell ref="J145:N145"/>
    <mergeCell ref="K14:N14"/>
    <mergeCell ref="C17:J17"/>
    <mergeCell ref="J21:J23"/>
    <mergeCell ref="L21:L23"/>
    <mergeCell ref="M21:M23"/>
    <mergeCell ref="B18:E18"/>
    <mergeCell ref="N21:N23"/>
    <mergeCell ref="B20:E20"/>
    <mergeCell ref="I139:I140"/>
    <mergeCell ref="A141:A142"/>
    <mergeCell ref="B141:B142"/>
    <mergeCell ref="C141:C142"/>
    <mergeCell ref="D141:D142"/>
    <mergeCell ref="C111:C113"/>
    <mergeCell ref="A114:A115"/>
    <mergeCell ref="A130:A131"/>
    <mergeCell ref="A111:A113"/>
    <mergeCell ref="B111:B113"/>
    <mergeCell ref="B116:N116"/>
    <mergeCell ref="B117:N117"/>
    <mergeCell ref="D139:D140"/>
    <mergeCell ref="E139:E140"/>
    <mergeCell ref="J130:N131"/>
    <mergeCell ref="D111:D113"/>
    <mergeCell ref="E111:E113"/>
    <mergeCell ref="F111:F113"/>
    <mergeCell ref="J125:N125"/>
    <mergeCell ref="J114:N115"/>
    <mergeCell ref="B35:N35"/>
    <mergeCell ref="J33:N33"/>
    <mergeCell ref="F139:F140"/>
    <mergeCell ref="G139:G140"/>
    <mergeCell ref="H139:H140"/>
    <mergeCell ref="N38:N39"/>
    <mergeCell ref="G128:G129"/>
    <mergeCell ref="H128:H129"/>
    <mergeCell ref="I128:I129"/>
    <mergeCell ref="F42:F43"/>
    <mergeCell ref="A65:A66"/>
    <mergeCell ref="D65:D66"/>
    <mergeCell ref="E65:E66"/>
    <mergeCell ref="F65:F66"/>
    <mergeCell ref="A42:A43"/>
    <mergeCell ref="D42:D43"/>
    <mergeCell ref="E42:E43"/>
    <mergeCell ref="H42:H43"/>
    <mergeCell ref="B42:B43"/>
    <mergeCell ref="C42:C43"/>
    <mergeCell ref="G42:G43"/>
    <mergeCell ref="B55:N55"/>
    <mergeCell ref="B126:N126"/>
    <mergeCell ref="J47:N47"/>
    <mergeCell ref="G65:G66"/>
    <mergeCell ref="H65:H66"/>
    <mergeCell ref="I65:I66"/>
    <mergeCell ref="A143:A144"/>
    <mergeCell ref="J63:N63"/>
    <mergeCell ref="G143:G144"/>
    <mergeCell ref="H143:H144"/>
    <mergeCell ref="I143:I144"/>
    <mergeCell ref="A139:A140"/>
    <mergeCell ref="B139:B140"/>
    <mergeCell ref="C139:C140"/>
    <mergeCell ref="B100:N100"/>
    <mergeCell ref="J99:N99"/>
    <mergeCell ref="K148:K150"/>
    <mergeCell ref="L148:L150"/>
    <mergeCell ref="B152:N152"/>
    <mergeCell ref="K158:K160"/>
    <mergeCell ref="L158:L160"/>
    <mergeCell ref="M158:M160"/>
    <mergeCell ref="J158:J160"/>
    <mergeCell ref="N158:N160"/>
    <mergeCell ref="K153:K155"/>
    <mergeCell ref="L153:L155"/>
    <mergeCell ref="A186:A187"/>
    <mergeCell ref="E186:E187"/>
    <mergeCell ref="F186:F187"/>
    <mergeCell ref="G186:G187"/>
    <mergeCell ref="I186:I187"/>
    <mergeCell ref="H186:H187"/>
    <mergeCell ref="D196:D197"/>
    <mergeCell ref="B195:E195"/>
    <mergeCell ref="J174:J177"/>
    <mergeCell ref="C186:C187"/>
    <mergeCell ref="D186:D187"/>
    <mergeCell ref="J191:N191"/>
    <mergeCell ref="J192:N192"/>
    <mergeCell ref="N179:N180"/>
    <mergeCell ref="K179:K180"/>
    <mergeCell ref="M174:M177"/>
    <mergeCell ref="B193:I193"/>
    <mergeCell ref="J109:N109"/>
    <mergeCell ref="C143:C144"/>
    <mergeCell ref="D143:D144"/>
    <mergeCell ref="E143:E144"/>
    <mergeCell ref="F143:F144"/>
    <mergeCell ref="B186:B187"/>
    <mergeCell ref="J148:J150"/>
    <mergeCell ref="J120:N120"/>
    <mergeCell ref="I111:I113"/>
    <mergeCell ref="B9:I9"/>
    <mergeCell ref="B19:E19"/>
    <mergeCell ref="K45:K46"/>
    <mergeCell ref="D128:D129"/>
    <mergeCell ref="E128:E129"/>
    <mergeCell ref="F128:F129"/>
    <mergeCell ref="B95:N95"/>
    <mergeCell ref="J105:N105"/>
    <mergeCell ref="B41:N41"/>
    <mergeCell ref="J40:N40"/>
    <mergeCell ref="F97:F98"/>
    <mergeCell ref="A97:A98"/>
    <mergeCell ref="B121:N121"/>
    <mergeCell ref="A128:A129"/>
    <mergeCell ref="B128:B129"/>
    <mergeCell ref="C128:C129"/>
    <mergeCell ref="B97:B98"/>
    <mergeCell ref="C97:C98"/>
    <mergeCell ref="G111:G113"/>
    <mergeCell ref="H111:H113"/>
    <mergeCell ref="B91:N91"/>
    <mergeCell ref="D97:D98"/>
    <mergeCell ref="B132:N132"/>
    <mergeCell ref="A53:A54"/>
    <mergeCell ref="B81:N81"/>
    <mergeCell ref="B87:N87"/>
    <mergeCell ref="J94:N94"/>
    <mergeCell ref="J90:N90"/>
    <mergeCell ref="J86:N86"/>
    <mergeCell ref="J80:N80"/>
    <mergeCell ref="B34:N34"/>
    <mergeCell ref="G21:I21"/>
    <mergeCell ref="D22:D23"/>
    <mergeCell ref="H22:I22"/>
    <mergeCell ref="E97:E98"/>
    <mergeCell ref="B48:N48"/>
    <mergeCell ref="J70:N70"/>
    <mergeCell ref="K49:K50"/>
    <mergeCell ref="L49:L50"/>
    <mergeCell ref="M49:M50"/>
    <mergeCell ref="A21:A23"/>
    <mergeCell ref="B21:B23"/>
    <mergeCell ref="C21:C23"/>
    <mergeCell ref="G22:G23"/>
    <mergeCell ref="K21:K23"/>
    <mergeCell ref="E22:F22"/>
    <mergeCell ref="D21:F21"/>
    <mergeCell ref="M153:M155"/>
    <mergeCell ref="N153:N155"/>
    <mergeCell ref="B138:N138"/>
    <mergeCell ref="J136:N136"/>
    <mergeCell ref="J162:N162"/>
    <mergeCell ref="J161:N161"/>
    <mergeCell ref="J143:N144"/>
    <mergeCell ref="J156:N156"/>
    <mergeCell ref="B157:N157"/>
    <mergeCell ref="J153:J155"/>
    <mergeCell ref="J184:N184"/>
    <mergeCell ref="B185:N185"/>
    <mergeCell ref="J179:J180"/>
    <mergeCell ref="L179:L180"/>
    <mergeCell ref="M179:M180"/>
    <mergeCell ref="K174:K177"/>
    <mergeCell ref="L174:L177"/>
    <mergeCell ref="N174:N177"/>
  </mergeCells>
  <printOptions horizontalCentered="1"/>
  <pageMargins left="0" right="0" top="0.3937007874015748" bottom="0" header="0.2755905511811024" footer="0.1968503937007874"/>
  <pageSetup fitToHeight="0" fitToWidth="1" horizontalDpi="600" verticalDpi="600" orientation="landscape" paperSize="9" scale="59" r:id="rId1"/>
  <headerFooter alignWithMargins="0">
    <oddFooter>&amp;C&amp;P</oddFooter>
  </headerFooter>
  <rowBreaks count="8" manualBreakCount="8">
    <brk id="27" max="23" man="1"/>
    <brk id="36" max="23" man="1"/>
    <brk id="67" max="23" man="1"/>
    <brk id="75" max="23" man="1"/>
    <brk id="82" max="23" man="1"/>
    <brk id="89" max="23" man="1"/>
    <brk id="98" max="23" man="1"/>
    <brk id="19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Дегтева Анна Владимировна</dc:creator>
  <cp:keywords/>
  <dc:description/>
  <cp:lastModifiedBy>Дегтева</cp:lastModifiedBy>
  <cp:lastPrinted>2018-05-16T06:14:49Z</cp:lastPrinted>
  <dcterms:created xsi:type="dcterms:W3CDTF">2013-03-27T08:01:07Z</dcterms:created>
  <dcterms:modified xsi:type="dcterms:W3CDTF">2018-05-16T06:19:16Z</dcterms:modified>
  <cp:category/>
  <cp:version/>
  <cp:contentType/>
  <cp:contentStatus/>
</cp:coreProperties>
</file>